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28455" windowHeight="11955" activeTab="2"/>
  </bookViews>
  <sheets>
    <sheet name="Rekapitulace stavby" sheetId="1" r:id="rId1"/>
    <sheet name="01 - Střecha" sheetId="2" r:id="rId2"/>
    <sheet name="02 - Terasy" sheetId="3" r:id="rId3"/>
    <sheet name="03 - Vedlejší rozpočtové ..." sheetId="4" r:id="rId4"/>
  </sheets>
  <definedNames>
    <definedName name="_xlnm._FilterDatabase" localSheetId="1" hidden="1">'01 - Střecha'!$C$129:$K$383</definedName>
    <definedName name="_xlnm._FilterDatabase" localSheetId="2" hidden="1">'02 - Terasy'!$C$127:$K$305</definedName>
    <definedName name="_xlnm._FilterDatabase" localSheetId="3" hidden="1">'03 - Vedlejší rozpočtové ...'!$C$122:$K$190</definedName>
    <definedName name="_xlnm.Print_Titles" localSheetId="1">'01 - Střecha'!$129:$129</definedName>
    <definedName name="_xlnm.Print_Titles" localSheetId="2">'02 - Terasy'!$127:$127</definedName>
    <definedName name="_xlnm.Print_Titles" localSheetId="3">'03 - Vedlejší rozpočtové ...'!$122:$122</definedName>
    <definedName name="_xlnm.Print_Titles" localSheetId="0">'Rekapitulace stavby'!$92:$92</definedName>
    <definedName name="_xlnm.Print_Area" localSheetId="1">'01 - Střecha'!$C$4:$J$76,'01 - Střecha'!$C$82:$J$111,'01 - Střecha'!$C$117:$J$383</definedName>
    <definedName name="_xlnm.Print_Area" localSheetId="2">'02 - Terasy'!$C$4:$J$76,'02 - Terasy'!$C$82:$J$109,'02 - Terasy'!$C$115:$J$305</definedName>
    <definedName name="_xlnm.Print_Area" localSheetId="3">'03 - Vedlejší rozpočtové ...'!$C$4:$J$76,'03 - Vedlejší rozpočtové ...'!$C$82:$J$104,'03 - Vedlejší rozpočtové ...'!$C$110:$J$190</definedName>
    <definedName name="_xlnm.Print_Area" localSheetId="0">'Rekapitulace stavby'!$D$4:$AO$76,'Rekapitulace stavby'!$C$82:$AQ$98</definedName>
  </definedNames>
  <calcPr calcId="125725"/>
</workbook>
</file>

<file path=xl/calcChain.xml><?xml version="1.0" encoding="utf-8"?>
<calcChain xmlns="http://schemas.openxmlformats.org/spreadsheetml/2006/main">
  <c r="J37" i="4"/>
  <c r="J36"/>
  <c r="AY97" i="1"/>
  <c r="J35" i="4"/>
  <c r="AX97" i="1"/>
  <c r="BI190" i="4"/>
  <c r="BH190"/>
  <c r="BG190"/>
  <c r="BE190"/>
  <c r="BK190"/>
  <c r="J190" s="1"/>
  <c r="BF190" s="1"/>
  <c r="BI189"/>
  <c r="BH189"/>
  <c r="BG189"/>
  <c r="BE189"/>
  <c r="BK189"/>
  <c r="J189"/>
  <c r="BF189"/>
  <c r="BI188"/>
  <c r="BH188"/>
  <c r="BG188"/>
  <c r="BE188"/>
  <c r="BK188"/>
  <c r="J188"/>
  <c r="BF188"/>
  <c r="BI187"/>
  <c r="BH187"/>
  <c r="BG187"/>
  <c r="BE187"/>
  <c r="BK187"/>
  <c r="J187"/>
  <c r="BF187"/>
  <c r="BI186"/>
  <c r="BH186"/>
  <c r="BG186"/>
  <c r="BE186"/>
  <c r="BK186"/>
  <c r="J186"/>
  <c r="BF186"/>
  <c r="BI185"/>
  <c r="BH185"/>
  <c r="BG185"/>
  <c r="BE185"/>
  <c r="BK185"/>
  <c r="J185"/>
  <c r="BF185"/>
  <c r="BI184"/>
  <c r="BH184"/>
  <c r="BG184"/>
  <c r="BE184"/>
  <c r="BK184"/>
  <c r="J184"/>
  <c r="BF184"/>
  <c r="BI183"/>
  <c r="BH183"/>
  <c r="BG183"/>
  <c r="BE183"/>
  <c r="BK183"/>
  <c r="J183"/>
  <c r="BF183"/>
  <c r="BI182"/>
  <c r="BH182"/>
  <c r="BG182"/>
  <c r="BE182"/>
  <c r="BK182"/>
  <c r="J182"/>
  <c r="BF182"/>
  <c r="BI181"/>
  <c r="BH181"/>
  <c r="BG181"/>
  <c r="BE181"/>
  <c r="BK181"/>
  <c r="J181"/>
  <c r="BF181"/>
  <c r="BI180"/>
  <c r="BH180"/>
  <c r="BG180"/>
  <c r="BE180"/>
  <c r="BK180"/>
  <c r="J180"/>
  <c r="BF180"/>
  <c r="BI179"/>
  <c r="BH179"/>
  <c r="BG179"/>
  <c r="BE179"/>
  <c r="BK179"/>
  <c r="J179"/>
  <c r="BF179"/>
  <c r="BI178"/>
  <c r="BH178"/>
  <c r="BG178"/>
  <c r="BE178"/>
  <c r="BK178"/>
  <c r="J178"/>
  <c r="BF178"/>
  <c r="BI177"/>
  <c r="BH177"/>
  <c r="BG177"/>
  <c r="BE177"/>
  <c r="BK177"/>
  <c r="J177"/>
  <c r="BF177"/>
  <c r="BI176"/>
  <c r="BH176"/>
  <c r="BG176"/>
  <c r="BE176"/>
  <c r="BK176"/>
  <c r="J176"/>
  <c r="BF176"/>
  <c r="BI175"/>
  <c r="BH175"/>
  <c r="BG175"/>
  <c r="BE175"/>
  <c r="BK175"/>
  <c r="J175"/>
  <c r="BF175"/>
  <c r="BI174"/>
  <c r="BH174"/>
  <c r="BG174"/>
  <c r="BE174"/>
  <c r="BK174"/>
  <c r="J174"/>
  <c r="BF174"/>
  <c r="BI173"/>
  <c r="BH173"/>
  <c r="BG173"/>
  <c r="BE173"/>
  <c r="BK173"/>
  <c r="J173"/>
  <c r="BF173" s="1"/>
  <c r="BI172"/>
  <c r="BH172"/>
  <c r="BG172"/>
  <c r="BE172"/>
  <c r="BK172"/>
  <c r="J172"/>
  <c r="BF172"/>
  <c r="BI171"/>
  <c r="BH171"/>
  <c r="BG171"/>
  <c r="BE171"/>
  <c r="BK171"/>
  <c r="J171"/>
  <c r="BF171"/>
  <c r="BI170"/>
  <c r="BH170"/>
  <c r="BG170"/>
  <c r="BE170"/>
  <c r="BK170"/>
  <c r="J170"/>
  <c r="BF170"/>
  <c r="BI169"/>
  <c r="BH169"/>
  <c r="BG169"/>
  <c r="BE169"/>
  <c r="BK169"/>
  <c r="J169"/>
  <c r="BF169"/>
  <c r="BI168"/>
  <c r="BH168"/>
  <c r="BG168"/>
  <c r="BE168"/>
  <c r="BK168"/>
  <c r="J168"/>
  <c r="BF168"/>
  <c r="BI167"/>
  <c r="BH167"/>
  <c r="BG167"/>
  <c r="BE167"/>
  <c r="BK167"/>
  <c r="J167"/>
  <c r="BF167"/>
  <c r="BI166"/>
  <c r="BH166"/>
  <c r="BG166"/>
  <c r="BE166"/>
  <c r="BK166"/>
  <c r="J166"/>
  <c r="BF166"/>
  <c r="BI165"/>
  <c r="BH165"/>
  <c r="BG165"/>
  <c r="BE165"/>
  <c r="BK165"/>
  <c r="J165"/>
  <c r="BF165"/>
  <c r="BI164"/>
  <c r="BH164"/>
  <c r="BG164"/>
  <c r="BE164"/>
  <c r="BK164"/>
  <c r="J164"/>
  <c r="BF164"/>
  <c r="BI163"/>
  <c r="BH163"/>
  <c r="BG163"/>
  <c r="BE163"/>
  <c r="BK163"/>
  <c r="J163"/>
  <c r="BF163"/>
  <c r="BI162"/>
  <c r="BH162"/>
  <c r="BG162"/>
  <c r="BE162"/>
  <c r="BK162"/>
  <c r="J162"/>
  <c r="BF162"/>
  <c r="BI161"/>
  <c r="BH161"/>
  <c r="BG161"/>
  <c r="BE161"/>
  <c r="BK161"/>
  <c r="J161"/>
  <c r="BF161"/>
  <c r="BI160"/>
  <c r="BH160"/>
  <c r="BG160"/>
  <c r="BE160"/>
  <c r="BK160"/>
  <c r="J160"/>
  <c r="BF160"/>
  <c r="BI159"/>
  <c r="BH159"/>
  <c r="BG159"/>
  <c r="BE159"/>
  <c r="BK159"/>
  <c r="J159"/>
  <c r="BF159"/>
  <c r="BI158"/>
  <c r="BH158"/>
  <c r="BG158"/>
  <c r="BE158"/>
  <c r="BK158"/>
  <c r="J158"/>
  <c r="BF158" s="1"/>
  <c r="BI157"/>
  <c r="BH157"/>
  <c r="BG157"/>
  <c r="BE157"/>
  <c r="BK157"/>
  <c r="J157"/>
  <c r="BF157"/>
  <c r="BI156"/>
  <c r="BH156"/>
  <c r="BG156"/>
  <c r="BE156"/>
  <c r="BK156"/>
  <c r="J156"/>
  <c r="BF156"/>
  <c r="BI155"/>
  <c r="BH155"/>
  <c r="BG155"/>
  <c r="BE155"/>
  <c r="BK155"/>
  <c r="J155"/>
  <c r="BF155"/>
  <c r="BI154"/>
  <c r="BH154"/>
  <c r="BG154"/>
  <c r="BE154"/>
  <c r="BK154"/>
  <c r="J154"/>
  <c r="BF154"/>
  <c r="BI153"/>
  <c r="BH153"/>
  <c r="BG153"/>
  <c r="BE153"/>
  <c r="BK153"/>
  <c r="J153"/>
  <c r="BF153"/>
  <c r="BI152"/>
  <c r="BH152"/>
  <c r="BG152"/>
  <c r="BE152"/>
  <c r="BK152"/>
  <c r="J152"/>
  <c r="BF152"/>
  <c r="BI151"/>
  <c r="BH151"/>
  <c r="BG151"/>
  <c r="BE151"/>
  <c r="BK151"/>
  <c r="J151"/>
  <c r="BF151"/>
  <c r="BI150"/>
  <c r="BH150"/>
  <c r="BG150"/>
  <c r="BE150"/>
  <c r="BK150"/>
  <c r="J150"/>
  <c r="BF150"/>
  <c r="BI149"/>
  <c r="BH149"/>
  <c r="BG149"/>
  <c r="BE149"/>
  <c r="BK149"/>
  <c r="J149"/>
  <c r="BF149"/>
  <c r="BI148"/>
  <c r="BH148"/>
  <c r="BG148"/>
  <c r="BE148"/>
  <c r="BK148"/>
  <c r="J148"/>
  <c r="BF148"/>
  <c r="BI147"/>
  <c r="BH147"/>
  <c r="BG147"/>
  <c r="BE147"/>
  <c r="BK147"/>
  <c r="J147"/>
  <c r="BF147"/>
  <c r="BI146"/>
  <c r="BH146"/>
  <c r="BG146"/>
  <c r="BE146"/>
  <c r="BK146"/>
  <c r="J146"/>
  <c r="BF146" s="1"/>
  <c r="BI145"/>
  <c r="BH145"/>
  <c r="BG145"/>
  <c r="BE145"/>
  <c r="BK145"/>
  <c r="J145"/>
  <c r="BF145"/>
  <c r="BI144"/>
  <c r="BH144"/>
  <c r="BG144"/>
  <c r="BE144"/>
  <c r="BK144"/>
  <c r="J144"/>
  <c r="BF144"/>
  <c r="BI143"/>
  <c r="BH143"/>
  <c r="BG143"/>
  <c r="BE143"/>
  <c r="BK143"/>
  <c r="J143"/>
  <c r="BF143"/>
  <c r="BI142"/>
  <c r="BH142"/>
  <c r="BG142"/>
  <c r="BE142"/>
  <c r="BK142"/>
  <c r="J142"/>
  <c r="BF142"/>
  <c r="BI141"/>
  <c r="BH141"/>
  <c r="BG141"/>
  <c r="BE141"/>
  <c r="BK141"/>
  <c r="J141"/>
  <c r="BF141"/>
  <c r="BI139"/>
  <c r="BH139"/>
  <c r="BG139"/>
  <c r="BE139"/>
  <c r="T139"/>
  <c r="T138"/>
  <c r="R139"/>
  <c r="R138"/>
  <c r="P139"/>
  <c r="P138"/>
  <c r="BI137"/>
  <c r="BH137"/>
  <c r="BG137"/>
  <c r="BE137"/>
  <c r="T137"/>
  <c r="R137"/>
  <c r="P137"/>
  <c r="BI136"/>
  <c r="BH136"/>
  <c r="BG136"/>
  <c r="BE136"/>
  <c r="T136"/>
  <c r="R136"/>
  <c r="P136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8"/>
  <c r="BH128"/>
  <c r="BG128"/>
  <c r="BE128"/>
  <c r="T128"/>
  <c r="T127"/>
  <c r="R128"/>
  <c r="R127"/>
  <c r="P128"/>
  <c r="P127"/>
  <c r="BI126"/>
  <c r="BH126"/>
  <c r="BG126"/>
  <c r="BE126"/>
  <c r="T126"/>
  <c r="T125"/>
  <c r="R126"/>
  <c r="R125"/>
  <c r="P126"/>
  <c r="P125"/>
  <c r="J120"/>
  <c r="J119"/>
  <c r="F119"/>
  <c r="F117"/>
  <c r="E115"/>
  <c r="J92"/>
  <c r="J91"/>
  <c r="F91"/>
  <c r="F89"/>
  <c r="E87"/>
  <c r="J18"/>
  <c r="E18"/>
  <c r="F92"/>
  <c r="J17"/>
  <c r="J12"/>
  <c r="J117" s="1"/>
  <c r="E7"/>
  <c r="E85" s="1"/>
  <c r="J37" i="3"/>
  <c r="J36"/>
  <c r="AY96" i="1"/>
  <c r="J35" i="3"/>
  <c r="AX96" i="1"/>
  <c r="BI305" i="3"/>
  <c r="BH305"/>
  <c r="BG305"/>
  <c r="BE305"/>
  <c r="BK305"/>
  <c r="J305"/>
  <c r="BF305" s="1"/>
  <c r="BI304"/>
  <c r="BH304"/>
  <c r="BG304"/>
  <c r="BE304"/>
  <c r="BK304"/>
  <c r="J304" s="1"/>
  <c r="BF304" s="1"/>
  <c r="BI303"/>
  <c r="BH303"/>
  <c r="BG303"/>
  <c r="BE303"/>
  <c r="BK303"/>
  <c r="J303"/>
  <c r="BF303" s="1"/>
  <c r="BI302"/>
  <c r="BH302"/>
  <c r="BG302"/>
  <c r="BE302"/>
  <c r="BK302"/>
  <c r="J302" s="1"/>
  <c r="BF302" s="1"/>
  <c r="BI301"/>
  <c r="BH301"/>
  <c r="BG301"/>
  <c r="BE301"/>
  <c r="BK301"/>
  <c r="J301"/>
  <c r="BF301" s="1"/>
  <c r="BI300"/>
  <c r="BH300"/>
  <c r="BG300"/>
  <c r="BE300"/>
  <c r="BK300"/>
  <c r="J300" s="1"/>
  <c r="BF300" s="1"/>
  <c r="BI299"/>
  <c r="BH299"/>
  <c r="BG299"/>
  <c r="BE299"/>
  <c r="BK299"/>
  <c r="J299"/>
  <c r="BF299" s="1"/>
  <c r="BI298"/>
  <c r="BH298"/>
  <c r="BG298"/>
  <c r="BE298"/>
  <c r="BK298"/>
  <c r="J298" s="1"/>
  <c r="BF298" s="1"/>
  <c r="BI297"/>
  <c r="BH297"/>
  <c r="BG297"/>
  <c r="BE297"/>
  <c r="BK297"/>
  <c r="J297"/>
  <c r="BF297" s="1"/>
  <c r="BI296"/>
  <c r="BH296"/>
  <c r="BG296"/>
  <c r="BE296"/>
  <c r="BK296"/>
  <c r="J296"/>
  <c r="BF296"/>
  <c r="BI295"/>
  <c r="BH295"/>
  <c r="BG295"/>
  <c r="BE295"/>
  <c r="BK295"/>
  <c r="J295"/>
  <c r="BF295"/>
  <c r="BI294"/>
  <c r="BH294"/>
  <c r="BG294"/>
  <c r="BE294"/>
  <c r="BK294"/>
  <c r="J294"/>
  <c r="BF294"/>
  <c r="BI293"/>
  <c r="BH293"/>
  <c r="BG293"/>
  <c r="BE293"/>
  <c r="BK293"/>
  <c r="J293"/>
  <c r="BF293"/>
  <c r="BI292"/>
  <c r="BH292"/>
  <c r="BG292"/>
  <c r="BE292"/>
  <c r="BK292"/>
  <c r="J292" s="1"/>
  <c r="BF292" s="1"/>
  <c r="BI291"/>
  <c r="BH291"/>
  <c r="BG291"/>
  <c r="BE291"/>
  <c r="BK291"/>
  <c r="J291"/>
  <c r="BF291" s="1"/>
  <c r="BI290"/>
  <c r="BH290"/>
  <c r="BG290"/>
  <c r="BE290"/>
  <c r="BK290"/>
  <c r="J290"/>
  <c r="BF290"/>
  <c r="BI289"/>
  <c r="BH289"/>
  <c r="BG289"/>
  <c r="BE289"/>
  <c r="BK289"/>
  <c r="J289"/>
  <c r="BF289"/>
  <c r="BI288"/>
  <c r="BH288"/>
  <c r="BG288"/>
  <c r="BE288"/>
  <c r="BK288"/>
  <c r="J288"/>
  <c r="BF288"/>
  <c r="BI287"/>
  <c r="BH287"/>
  <c r="BG287"/>
  <c r="BE287"/>
  <c r="BK287"/>
  <c r="J287"/>
  <c r="BF287"/>
  <c r="BI286"/>
  <c r="BH286"/>
  <c r="BG286"/>
  <c r="BE286"/>
  <c r="BK286"/>
  <c r="J286"/>
  <c r="BF286"/>
  <c r="BI285"/>
  <c r="BH285"/>
  <c r="BG285"/>
  <c r="BE285"/>
  <c r="BK285"/>
  <c r="J285"/>
  <c r="BF285"/>
  <c r="BI284"/>
  <c r="BH284"/>
  <c r="BG284"/>
  <c r="BE284"/>
  <c r="BK284"/>
  <c r="J284"/>
  <c r="BF284"/>
  <c r="BI283"/>
  <c r="BH283"/>
  <c r="BG283"/>
  <c r="BE283"/>
  <c r="BK283"/>
  <c r="J283"/>
  <c r="BF283"/>
  <c r="BI282"/>
  <c r="BH282"/>
  <c r="BG282"/>
  <c r="BE282"/>
  <c r="BK282"/>
  <c r="J282"/>
  <c r="BF282"/>
  <c r="BI281"/>
  <c r="BH281"/>
  <c r="BG281"/>
  <c r="BE281"/>
  <c r="BK281"/>
  <c r="J281"/>
  <c r="BF281" s="1"/>
  <c r="BI280"/>
  <c r="BH280"/>
  <c r="BG280"/>
  <c r="BE280"/>
  <c r="BK280"/>
  <c r="J280"/>
  <c r="BF280"/>
  <c r="BI279"/>
  <c r="BH279"/>
  <c r="BG279"/>
  <c r="BE279"/>
  <c r="BK279"/>
  <c r="J279"/>
  <c r="BF279" s="1"/>
  <c r="BI278"/>
  <c r="BH278"/>
  <c r="BG278"/>
  <c r="BE278"/>
  <c r="BK278"/>
  <c r="J278"/>
  <c r="BF278"/>
  <c r="BI277"/>
  <c r="BH277"/>
  <c r="BG277"/>
  <c r="BE277"/>
  <c r="BK277"/>
  <c r="J277"/>
  <c r="BF277"/>
  <c r="BI276"/>
  <c r="BH276"/>
  <c r="BG276"/>
  <c r="BE276"/>
  <c r="BK276"/>
  <c r="J276" s="1"/>
  <c r="BF276" s="1"/>
  <c r="BI275"/>
  <c r="BH275"/>
  <c r="BG275"/>
  <c r="BE275"/>
  <c r="BK275"/>
  <c r="J275" s="1"/>
  <c r="BF275" s="1"/>
  <c r="BI274"/>
  <c r="BH274"/>
  <c r="BG274"/>
  <c r="BE274"/>
  <c r="BK274"/>
  <c r="J274"/>
  <c r="BF274" s="1"/>
  <c r="BI273"/>
  <c r="BH273"/>
  <c r="BG273"/>
  <c r="BE273"/>
  <c r="BK273"/>
  <c r="J273" s="1"/>
  <c r="BF273" s="1"/>
  <c r="BI272"/>
  <c r="BH272"/>
  <c r="BG272"/>
  <c r="BE272"/>
  <c r="BK272"/>
  <c r="J272"/>
  <c r="BF272" s="1"/>
  <c r="BI271"/>
  <c r="BH271"/>
  <c r="BG271"/>
  <c r="BE271"/>
  <c r="BK271"/>
  <c r="J271"/>
  <c r="BF271"/>
  <c r="BI270"/>
  <c r="BH270"/>
  <c r="BG270"/>
  <c r="BE270"/>
  <c r="BK270"/>
  <c r="J270"/>
  <c r="BF270"/>
  <c r="BI269"/>
  <c r="BH269"/>
  <c r="BG269"/>
  <c r="BE269"/>
  <c r="BK269"/>
  <c r="J269"/>
  <c r="BF269"/>
  <c r="BI268"/>
  <c r="BH268"/>
  <c r="BG268"/>
  <c r="BE268"/>
  <c r="BK268"/>
  <c r="J268"/>
  <c r="BF268"/>
  <c r="BI267"/>
  <c r="BH267"/>
  <c r="BG267"/>
  <c r="BE267"/>
  <c r="BK267"/>
  <c r="J267"/>
  <c r="BF267"/>
  <c r="BI266"/>
  <c r="BH266"/>
  <c r="BG266"/>
  <c r="BE266"/>
  <c r="BK266"/>
  <c r="J266"/>
  <c r="BF266"/>
  <c r="BI265"/>
  <c r="BH265"/>
  <c r="BG265"/>
  <c r="BE265"/>
  <c r="BK265"/>
  <c r="J265"/>
  <c r="BF265"/>
  <c r="BI264"/>
  <c r="BH264"/>
  <c r="BG264"/>
  <c r="BE264"/>
  <c r="BK264"/>
  <c r="J264"/>
  <c r="BF264"/>
  <c r="BI263"/>
  <c r="BH263"/>
  <c r="BG263"/>
  <c r="BE263"/>
  <c r="BK263"/>
  <c r="J263"/>
  <c r="BF263"/>
  <c r="BI262"/>
  <c r="BH262"/>
  <c r="BG262"/>
  <c r="BE262"/>
  <c r="BK262"/>
  <c r="J262"/>
  <c r="BF262"/>
  <c r="BI261"/>
  <c r="BH261"/>
  <c r="BG261"/>
  <c r="BE261"/>
  <c r="BK261"/>
  <c r="J261" s="1"/>
  <c r="BF261" s="1"/>
  <c r="BI260"/>
  <c r="BH260"/>
  <c r="BG260"/>
  <c r="BE260"/>
  <c r="BK260"/>
  <c r="J260"/>
  <c r="BF260" s="1"/>
  <c r="BI259"/>
  <c r="BH259"/>
  <c r="BG259"/>
  <c r="BE259"/>
  <c r="BK259"/>
  <c r="J259"/>
  <c r="BF259"/>
  <c r="BI258"/>
  <c r="BH258"/>
  <c r="BG258"/>
  <c r="BE258"/>
  <c r="BK258"/>
  <c r="J258"/>
  <c r="BF258" s="1"/>
  <c r="BI257"/>
  <c r="BH257"/>
  <c r="BG257"/>
  <c r="BE257"/>
  <c r="BK257"/>
  <c r="J257"/>
  <c r="BF257"/>
  <c r="BI256"/>
  <c r="BH256"/>
  <c r="BG256"/>
  <c r="BE256"/>
  <c r="BK256"/>
  <c r="J256"/>
  <c r="BF256"/>
  <c r="BI253"/>
  <c r="BH253"/>
  <c r="BG253"/>
  <c r="BE253"/>
  <c r="T253"/>
  <c r="T252"/>
  <c r="R253"/>
  <c r="R252"/>
  <c r="P253"/>
  <c r="P252"/>
  <c r="BI251"/>
  <c r="BH251"/>
  <c r="BG251"/>
  <c r="BE251"/>
  <c r="T251"/>
  <c r="R251"/>
  <c r="P251"/>
  <c r="BI250"/>
  <c r="BH250"/>
  <c r="BG250"/>
  <c r="BE250"/>
  <c r="T250"/>
  <c r="R250"/>
  <c r="P250"/>
  <c r="BI248"/>
  <c r="BH248"/>
  <c r="BG248"/>
  <c r="BE248"/>
  <c r="T248"/>
  <c r="R248"/>
  <c r="P248"/>
  <c r="BI246"/>
  <c r="BH246"/>
  <c r="BG246"/>
  <c r="BE246"/>
  <c r="T246"/>
  <c r="R246"/>
  <c r="P246"/>
  <c r="BI244"/>
  <c r="BH244"/>
  <c r="BG244"/>
  <c r="BE244"/>
  <c r="T244"/>
  <c r="R244"/>
  <c r="P244"/>
  <c r="BI239"/>
  <c r="BH239"/>
  <c r="BG239"/>
  <c r="BE239"/>
  <c r="T239"/>
  <c r="R239"/>
  <c r="P239"/>
  <c r="BI237"/>
  <c r="BH237"/>
  <c r="BG237"/>
  <c r="BE237"/>
  <c r="T237"/>
  <c r="R237"/>
  <c r="P237"/>
  <c r="BI235"/>
  <c r="BH235"/>
  <c r="BG235"/>
  <c r="BE235"/>
  <c r="T235"/>
  <c r="R235"/>
  <c r="P235"/>
  <c r="BI231"/>
  <c r="BH231"/>
  <c r="BG231"/>
  <c r="BE231"/>
  <c r="T231"/>
  <c r="R231"/>
  <c r="P231"/>
  <c r="BI229"/>
  <c r="BH229"/>
  <c r="BG229"/>
  <c r="BE229"/>
  <c r="T229"/>
  <c r="R229"/>
  <c r="P229"/>
  <c r="BI227"/>
  <c r="BH227"/>
  <c r="BG227"/>
  <c r="BE227"/>
  <c r="T227"/>
  <c r="R227"/>
  <c r="P227"/>
  <c r="BI225"/>
  <c r="BH225"/>
  <c r="BG225"/>
  <c r="BE225"/>
  <c r="T225"/>
  <c r="R225"/>
  <c r="P225"/>
  <c r="BI223"/>
  <c r="BH223"/>
  <c r="BG223"/>
  <c r="BE223"/>
  <c r="T223"/>
  <c r="R223"/>
  <c r="P223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1"/>
  <c r="BH211"/>
  <c r="BG211"/>
  <c r="BE211"/>
  <c r="T211"/>
  <c r="R211"/>
  <c r="P211"/>
  <c r="BI204"/>
  <c r="BH204"/>
  <c r="BG204"/>
  <c r="BE204"/>
  <c r="T204"/>
  <c r="R204"/>
  <c r="P204"/>
  <c r="BI192"/>
  <c r="BH192"/>
  <c r="BG192"/>
  <c r="BE192"/>
  <c r="T192"/>
  <c r="R192"/>
  <c r="P192"/>
  <c r="BI190"/>
  <c r="BH190"/>
  <c r="BG190"/>
  <c r="BE190"/>
  <c r="T190"/>
  <c r="R190"/>
  <c r="P190"/>
  <c r="BI185"/>
  <c r="BH185"/>
  <c r="BG185"/>
  <c r="BE185"/>
  <c r="T185"/>
  <c r="R185"/>
  <c r="P185"/>
  <c r="BI183"/>
  <c r="BH183"/>
  <c r="BG183"/>
  <c r="BE183"/>
  <c r="T183"/>
  <c r="R183"/>
  <c r="P183"/>
  <c r="BI178"/>
  <c r="BH178"/>
  <c r="BG178"/>
  <c r="BE178"/>
  <c r="T178"/>
  <c r="R178"/>
  <c r="P178"/>
  <c r="BI176"/>
  <c r="BH176"/>
  <c r="BG176"/>
  <c r="BE176"/>
  <c r="T176"/>
  <c r="R176"/>
  <c r="P176"/>
  <c r="BI174"/>
  <c r="BH174"/>
  <c r="BG174"/>
  <c r="BE174"/>
  <c r="T174"/>
  <c r="R174"/>
  <c r="P174"/>
  <c r="BI171"/>
  <c r="BH171"/>
  <c r="BG171"/>
  <c r="BE171"/>
  <c r="T171"/>
  <c r="T170"/>
  <c r="R171"/>
  <c r="R170"/>
  <c r="P171"/>
  <c r="P170" s="1"/>
  <c r="BI169"/>
  <c r="BH169"/>
  <c r="BG169"/>
  <c r="BE169"/>
  <c r="T169"/>
  <c r="R169"/>
  <c r="P169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3"/>
  <c r="BH153"/>
  <c r="BG153"/>
  <c r="BE153"/>
  <c r="T153"/>
  <c r="R153"/>
  <c r="P153"/>
  <c r="BI151"/>
  <c r="BH151"/>
  <c r="BG151"/>
  <c r="BE151"/>
  <c r="T151"/>
  <c r="R151"/>
  <c r="P151"/>
  <c r="BI148"/>
  <c r="BH148"/>
  <c r="BG148"/>
  <c r="BE148"/>
  <c r="T148"/>
  <c r="R148"/>
  <c r="P148"/>
  <c r="BI146"/>
  <c r="BH146"/>
  <c r="BG146"/>
  <c r="BE146"/>
  <c r="T146"/>
  <c r="R146"/>
  <c r="P146"/>
  <c r="BI142"/>
  <c r="BH142"/>
  <c r="BG142"/>
  <c r="BE142"/>
  <c r="T142"/>
  <c r="R142"/>
  <c r="P142"/>
  <c r="BI140"/>
  <c r="BH140"/>
  <c r="BG140"/>
  <c r="BE140"/>
  <c r="T140"/>
  <c r="R140"/>
  <c r="P140"/>
  <c r="BI138"/>
  <c r="BH138"/>
  <c r="BG138"/>
  <c r="BE138"/>
  <c r="T138"/>
  <c r="R138"/>
  <c r="P138"/>
  <c r="BI136"/>
  <c r="BH136"/>
  <c r="BG136"/>
  <c r="BE136"/>
  <c r="T136"/>
  <c r="R136"/>
  <c r="P136"/>
  <c r="BI134"/>
  <c r="BH134"/>
  <c r="BG134"/>
  <c r="BE134"/>
  <c r="T134"/>
  <c r="R134"/>
  <c r="P134"/>
  <c r="BI131"/>
  <c r="BH131"/>
  <c r="BG131"/>
  <c r="BE131"/>
  <c r="T131"/>
  <c r="T130"/>
  <c r="R131"/>
  <c r="R130"/>
  <c r="P131"/>
  <c r="P130"/>
  <c r="J125"/>
  <c r="J124"/>
  <c r="F124"/>
  <c r="F122"/>
  <c r="E120"/>
  <c r="J92"/>
  <c r="J91"/>
  <c r="F91"/>
  <c r="F89"/>
  <c r="E87"/>
  <c r="J18"/>
  <c r="E18"/>
  <c r="F125"/>
  <c r="J17"/>
  <c r="J12"/>
  <c r="J89" s="1"/>
  <c r="E7"/>
  <c r="E85" s="1"/>
  <c r="J37" i="2"/>
  <c r="J36"/>
  <c r="AY95" i="1"/>
  <c r="J35" i="2"/>
  <c r="AX95" i="1"/>
  <c r="BI383" i="2"/>
  <c r="BH383"/>
  <c r="BG383"/>
  <c r="BE383"/>
  <c r="BK383"/>
  <c r="J383"/>
  <c r="BF383" s="1"/>
  <c r="BI382"/>
  <c r="BH382"/>
  <c r="BG382"/>
  <c r="BE382"/>
  <c r="BK382"/>
  <c r="J382" s="1"/>
  <c r="BF382" s="1"/>
  <c r="BI381"/>
  <c r="BH381"/>
  <c r="BG381"/>
  <c r="BE381"/>
  <c r="BK381"/>
  <c r="J381"/>
  <c r="BF381" s="1"/>
  <c r="BI380"/>
  <c r="BH380"/>
  <c r="BG380"/>
  <c r="BE380"/>
  <c r="BK380"/>
  <c r="J380" s="1"/>
  <c r="BF380" s="1"/>
  <c r="BI379"/>
  <c r="BH379"/>
  <c r="BG379"/>
  <c r="BE379"/>
  <c r="BK379"/>
  <c r="J379"/>
  <c r="BF379" s="1"/>
  <c r="BI378"/>
  <c r="BH378"/>
  <c r="BG378"/>
  <c r="BE378"/>
  <c r="BK378"/>
  <c r="J378"/>
  <c r="BF378"/>
  <c r="BI377"/>
  <c r="BH377"/>
  <c r="BG377"/>
  <c r="BE377"/>
  <c r="BK377"/>
  <c r="J377"/>
  <c r="BF377" s="1"/>
  <c r="BI376"/>
  <c r="BH376"/>
  <c r="BG376"/>
  <c r="BE376"/>
  <c r="BK376"/>
  <c r="J376"/>
  <c r="BF376"/>
  <c r="BI375"/>
  <c r="BH375"/>
  <c r="BG375"/>
  <c r="BE375"/>
  <c r="BK375"/>
  <c r="J375"/>
  <c r="BF375" s="1"/>
  <c r="BI374"/>
  <c r="BH374"/>
  <c r="BG374"/>
  <c r="BE374"/>
  <c r="BK374"/>
  <c r="J374" s="1"/>
  <c r="BF374" s="1"/>
  <c r="BI373"/>
  <c r="BH373"/>
  <c r="BG373"/>
  <c r="BE373"/>
  <c r="BK373"/>
  <c r="J373"/>
  <c r="BF373" s="1"/>
  <c r="BI372"/>
  <c r="BH372"/>
  <c r="BG372"/>
  <c r="BE372"/>
  <c r="BK372"/>
  <c r="J372"/>
  <c r="BF372"/>
  <c r="BI371"/>
  <c r="BH371"/>
  <c r="BG371"/>
  <c r="BE371"/>
  <c r="BK371"/>
  <c r="J371"/>
  <c r="BF371"/>
  <c r="BI370"/>
  <c r="BH370"/>
  <c r="BG370"/>
  <c r="BE370"/>
  <c r="BK370"/>
  <c r="J370"/>
  <c r="BF370"/>
  <c r="BI369"/>
  <c r="BH369"/>
  <c r="BG369"/>
  <c r="BE369"/>
  <c r="BK369"/>
  <c r="J369"/>
  <c r="BF369"/>
  <c r="BI368"/>
  <c r="BH368"/>
  <c r="BG368"/>
  <c r="BE368"/>
  <c r="BK368"/>
  <c r="J368"/>
  <c r="BF368" s="1"/>
  <c r="BI367"/>
  <c r="BH367"/>
  <c r="BG367"/>
  <c r="BE367"/>
  <c r="BK367"/>
  <c r="J367"/>
  <c r="BF367"/>
  <c r="BI366"/>
  <c r="BH366"/>
  <c r="BG366"/>
  <c r="BE366"/>
  <c r="BK366"/>
  <c r="J366"/>
  <c r="BF366" s="1"/>
  <c r="BI365"/>
  <c r="BH365"/>
  <c r="BG365"/>
  <c r="BE365"/>
  <c r="BK365"/>
  <c r="J365" s="1"/>
  <c r="BF365" s="1"/>
  <c r="BI364"/>
  <c r="BH364"/>
  <c r="BG364"/>
  <c r="BE364"/>
  <c r="BK364"/>
  <c r="J364"/>
  <c r="BF364" s="1"/>
  <c r="BI363"/>
  <c r="BH363"/>
  <c r="BG363"/>
  <c r="BE363"/>
  <c r="BK363"/>
  <c r="J363" s="1"/>
  <c r="BF363" s="1"/>
  <c r="BI362"/>
  <c r="BH362"/>
  <c r="BG362"/>
  <c r="BE362"/>
  <c r="BK362"/>
  <c r="J362"/>
  <c r="BF362" s="1"/>
  <c r="BI361"/>
  <c r="BH361"/>
  <c r="BG361"/>
  <c r="BE361"/>
  <c r="BK361"/>
  <c r="J361" s="1"/>
  <c r="BF361" s="1"/>
  <c r="BI360"/>
  <c r="BH360"/>
  <c r="BG360"/>
  <c r="BE360"/>
  <c r="BK360"/>
  <c r="J360" s="1"/>
  <c r="BF360" s="1"/>
  <c r="BI359"/>
  <c r="BH359"/>
  <c r="BG359"/>
  <c r="BE359"/>
  <c r="BK359"/>
  <c r="J359"/>
  <c r="BF359" s="1"/>
  <c r="BI358"/>
  <c r="BH358"/>
  <c r="BG358"/>
  <c r="BE358"/>
  <c r="BK358"/>
  <c r="J358" s="1"/>
  <c r="BF358" s="1"/>
  <c r="BI357"/>
  <c r="BH357"/>
  <c r="BG357"/>
  <c r="BE357"/>
  <c r="BK357"/>
  <c r="J357"/>
  <c r="BF357" s="1"/>
  <c r="BI356"/>
  <c r="BH356"/>
  <c r="BG356"/>
  <c r="BE356"/>
  <c r="BK356"/>
  <c r="J356"/>
  <c r="BF356"/>
  <c r="BI355"/>
  <c r="BH355"/>
  <c r="BG355"/>
  <c r="BE355"/>
  <c r="BK355"/>
  <c r="J355"/>
  <c r="BF355"/>
  <c r="BI354"/>
  <c r="BH354"/>
  <c r="BG354"/>
  <c r="BE354"/>
  <c r="BK354"/>
  <c r="J354"/>
  <c r="BF354"/>
  <c r="BI353"/>
  <c r="BH353"/>
  <c r="BG353"/>
  <c r="BE353"/>
  <c r="BK353"/>
  <c r="J353"/>
  <c r="BF353"/>
  <c r="BI352"/>
  <c r="BH352"/>
  <c r="BG352"/>
  <c r="BE352"/>
  <c r="BK352"/>
  <c r="J352"/>
  <c r="BF352"/>
  <c r="BI351"/>
  <c r="BH351"/>
  <c r="BG351"/>
  <c r="BE351"/>
  <c r="BK351"/>
  <c r="J351"/>
  <c r="BF351"/>
  <c r="BI350"/>
  <c r="BH350"/>
  <c r="BG350"/>
  <c r="BE350"/>
  <c r="BK350"/>
  <c r="J350"/>
  <c r="BF350"/>
  <c r="BI349"/>
  <c r="BH349"/>
  <c r="BG349"/>
  <c r="BE349"/>
  <c r="BK349"/>
  <c r="J349"/>
  <c r="BF349"/>
  <c r="BI348"/>
  <c r="BH348"/>
  <c r="BG348"/>
  <c r="BE348"/>
  <c r="BK348"/>
  <c r="J348"/>
  <c r="BF348"/>
  <c r="BI347"/>
  <c r="BH347"/>
  <c r="BG347"/>
  <c r="BE347"/>
  <c r="BK347"/>
  <c r="J347"/>
  <c r="BF347"/>
  <c r="BI346"/>
  <c r="BH346"/>
  <c r="BG346"/>
  <c r="BE346"/>
  <c r="BK346"/>
  <c r="J346"/>
  <c r="BF346"/>
  <c r="BI345"/>
  <c r="BH345"/>
  <c r="BG345"/>
  <c r="BE345"/>
  <c r="BK345"/>
  <c r="J345"/>
  <c r="BF345"/>
  <c r="BI344"/>
  <c r="BH344"/>
  <c r="BG344"/>
  <c r="BE344"/>
  <c r="BK344"/>
  <c r="J344"/>
  <c r="BF344"/>
  <c r="BI343"/>
  <c r="BH343"/>
  <c r="BG343"/>
  <c r="BE343"/>
  <c r="BK343"/>
  <c r="J343"/>
  <c r="BF343"/>
  <c r="BI342"/>
  <c r="BH342"/>
  <c r="BG342"/>
  <c r="BE342"/>
  <c r="BK342"/>
  <c r="J342"/>
  <c r="BF342"/>
  <c r="BI341"/>
  <c r="BH341"/>
  <c r="BG341"/>
  <c r="BE341"/>
  <c r="BK341"/>
  <c r="J341"/>
  <c r="BF341"/>
  <c r="BI340"/>
  <c r="BH340"/>
  <c r="BG340"/>
  <c r="BE340"/>
  <c r="BK340"/>
  <c r="J340"/>
  <c r="BF340"/>
  <c r="BI339"/>
  <c r="BH339"/>
  <c r="BG339"/>
  <c r="BE339"/>
  <c r="BK339"/>
  <c r="J339"/>
  <c r="BF339"/>
  <c r="BI338"/>
  <c r="BH338"/>
  <c r="BG338"/>
  <c r="BE338"/>
  <c r="BK338"/>
  <c r="J338"/>
  <c r="BF338"/>
  <c r="BI337"/>
  <c r="BH337"/>
  <c r="BG337"/>
  <c r="BE337"/>
  <c r="BK337"/>
  <c r="J337"/>
  <c r="BF337"/>
  <c r="BI336"/>
  <c r="BH336"/>
  <c r="BG336"/>
  <c r="BE336"/>
  <c r="BK336"/>
  <c r="J336"/>
  <c r="BF336"/>
  <c r="BI335"/>
  <c r="BH335"/>
  <c r="BG335"/>
  <c r="BE335"/>
  <c r="BK335"/>
  <c r="J335"/>
  <c r="BF335"/>
  <c r="BI334"/>
  <c r="BH334"/>
  <c r="BG334"/>
  <c r="BE334"/>
  <c r="BK334"/>
  <c r="J334"/>
  <c r="BF334"/>
  <c r="BI332"/>
  <c r="BH332"/>
  <c r="BG332"/>
  <c r="BE332"/>
  <c r="T332"/>
  <c r="T331"/>
  <c r="R332"/>
  <c r="R331"/>
  <c r="P332"/>
  <c r="P331"/>
  <c r="BI330"/>
  <c r="BH330"/>
  <c r="BG330"/>
  <c r="BE330"/>
  <c r="T330"/>
  <c r="R330"/>
  <c r="P330"/>
  <c r="BI329"/>
  <c r="BH329"/>
  <c r="BG329"/>
  <c r="BE329"/>
  <c r="T329"/>
  <c r="R329"/>
  <c r="P329"/>
  <c r="BI328"/>
  <c r="BH328"/>
  <c r="BG328"/>
  <c r="BE328"/>
  <c r="T328"/>
  <c r="R328"/>
  <c r="P328"/>
  <c r="BI327"/>
  <c r="BH327"/>
  <c r="BG327"/>
  <c r="BE327"/>
  <c r="T327"/>
  <c r="R327"/>
  <c r="P327"/>
  <c r="BI325"/>
  <c r="BH325"/>
  <c r="BG325"/>
  <c r="BE325"/>
  <c r="T325"/>
  <c r="R325"/>
  <c r="P325"/>
  <c r="BI324"/>
  <c r="BH324"/>
  <c r="BG324"/>
  <c r="BE324"/>
  <c r="T324"/>
  <c r="R324"/>
  <c r="P324"/>
  <c r="BI322"/>
  <c r="BH322"/>
  <c r="BG322"/>
  <c r="BE322"/>
  <c r="T322"/>
  <c r="R322"/>
  <c r="P322"/>
  <c r="BI320"/>
  <c r="BH320"/>
  <c r="BG320"/>
  <c r="BE320"/>
  <c r="T320"/>
  <c r="R320"/>
  <c r="P320"/>
  <c r="BI318"/>
  <c r="BH318"/>
  <c r="BG318"/>
  <c r="BE318"/>
  <c r="T318"/>
  <c r="R318"/>
  <c r="P318"/>
  <c r="BI316"/>
  <c r="BH316"/>
  <c r="BG316"/>
  <c r="BE316"/>
  <c r="T316"/>
  <c r="R316"/>
  <c r="P316"/>
  <c r="BI314"/>
  <c r="BH314"/>
  <c r="BG314"/>
  <c r="BE314"/>
  <c r="T314"/>
  <c r="R314"/>
  <c r="P314"/>
  <c r="BI312"/>
  <c r="BH312"/>
  <c r="BG312"/>
  <c r="BE312"/>
  <c r="T312"/>
  <c r="R312"/>
  <c r="P312"/>
  <c r="BI310"/>
  <c r="BH310"/>
  <c r="BG310"/>
  <c r="BE310"/>
  <c r="T310"/>
  <c r="R310"/>
  <c r="P310"/>
  <c r="BI308"/>
  <c r="BH308"/>
  <c r="BG308"/>
  <c r="BE308"/>
  <c r="T308"/>
  <c r="R308"/>
  <c r="P308"/>
  <c r="BI306"/>
  <c r="BH306"/>
  <c r="BG306"/>
  <c r="BE306"/>
  <c r="T306"/>
  <c r="R306"/>
  <c r="P306"/>
  <c r="BI304"/>
  <c r="BH304"/>
  <c r="BG304"/>
  <c r="BE304"/>
  <c r="T304"/>
  <c r="R304"/>
  <c r="P304"/>
  <c r="BI302"/>
  <c r="BH302"/>
  <c r="BG302"/>
  <c r="BE302"/>
  <c r="T302"/>
  <c r="R302"/>
  <c r="P302"/>
  <c r="BI298"/>
  <c r="BH298"/>
  <c r="BG298"/>
  <c r="BE298"/>
  <c r="T298"/>
  <c r="R298"/>
  <c r="P298"/>
  <c r="BI294"/>
  <c r="BH294"/>
  <c r="BG294"/>
  <c r="BE294"/>
  <c r="T294"/>
  <c r="R294"/>
  <c r="P294"/>
  <c r="BI292"/>
  <c r="BH292"/>
  <c r="BG292"/>
  <c r="BE292"/>
  <c r="T292"/>
  <c r="R292"/>
  <c r="P292"/>
  <c r="BI291"/>
  <c r="BH291"/>
  <c r="BG291"/>
  <c r="BE291"/>
  <c r="T291"/>
  <c r="R291"/>
  <c r="P291"/>
  <c r="BI290"/>
  <c r="BH290"/>
  <c r="BG290"/>
  <c r="BE290"/>
  <c r="T290"/>
  <c r="R290"/>
  <c r="P290"/>
  <c r="BI288"/>
  <c r="BH288"/>
  <c r="BG288"/>
  <c r="BE288"/>
  <c r="T288"/>
  <c r="R288"/>
  <c r="P288"/>
  <c r="BI286"/>
  <c r="BH286"/>
  <c r="BG286"/>
  <c r="BE286"/>
  <c r="T286"/>
  <c r="R286"/>
  <c r="P286"/>
  <c r="BI284"/>
  <c r="BH284"/>
  <c r="BG284"/>
  <c r="BE284"/>
  <c r="T284"/>
  <c r="R284"/>
  <c r="P284"/>
  <c r="BI279"/>
  <c r="BH279"/>
  <c r="BG279"/>
  <c r="BE279"/>
  <c r="T279"/>
  <c r="R279"/>
  <c r="P279"/>
  <c r="BI275"/>
  <c r="BH275"/>
  <c r="BG275"/>
  <c r="BE275"/>
  <c r="T275"/>
  <c r="R275"/>
  <c r="P275"/>
  <c r="BI269"/>
  <c r="BH269"/>
  <c r="BG269"/>
  <c r="BE269"/>
  <c r="T269"/>
  <c r="R269"/>
  <c r="P269"/>
  <c r="BI265"/>
  <c r="BH265"/>
  <c r="BG265"/>
  <c r="BE265"/>
  <c r="T265"/>
  <c r="R265"/>
  <c r="P265"/>
  <c r="BI261"/>
  <c r="BH261"/>
  <c r="BG261"/>
  <c r="BE261"/>
  <c r="T261"/>
  <c r="R261"/>
  <c r="P261"/>
  <c r="BI259"/>
  <c r="BH259"/>
  <c r="BG259"/>
  <c r="BE259"/>
  <c r="T259"/>
  <c r="R259"/>
  <c r="P259"/>
  <c r="BI255"/>
  <c r="BH255"/>
  <c r="BG255"/>
  <c r="BE255"/>
  <c r="T255"/>
  <c r="R255"/>
  <c r="P255"/>
  <c r="BI253"/>
  <c r="BH253"/>
  <c r="BG253"/>
  <c r="BE253"/>
  <c r="T253"/>
  <c r="R253"/>
  <c r="P253"/>
  <c r="BI249"/>
  <c r="BH249"/>
  <c r="BG249"/>
  <c r="BE249"/>
  <c r="T249"/>
  <c r="R249"/>
  <c r="P249"/>
  <c r="BI247"/>
  <c r="BH247"/>
  <c r="BG247"/>
  <c r="BE247"/>
  <c r="T247"/>
  <c r="R247"/>
  <c r="P247"/>
  <c r="BI245"/>
  <c r="BH245"/>
  <c r="BG245"/>
  <c r="BE245"/>
  <c r="T245"/>
  <c r="R245"/>
  <c r="P245"/>
  <c r="BI241"/>
  <c r="BH241"/>
  <c r="BG241"/>
  <c r="BE241"/>
  <c r="T241"/>
  <c r="R241"/>
  <c r="P241"/>
  <c r="BI239"/>
  <c r="BH239"/>
  <c r="BG239"/>
  <c r="BE239"/>
  <c r="T239"/>
  <c r="R239"/>
  <c r="P239"/>
  <c r="BI237"/>
  <c r="BH237"/>
  <c r="BG237"/>
  <c r="BE237"/>
  <c r="T237"/>
  <c r="R237"/>
  <c r="P237"/>
  <c r="BI234"/>
  <c r="BH234"/>
  <c r="BG234"/>
  <c r="BE234"/>
  <c r="T234"/>
  <c r="R234"/>
  <c r="P234"/>
  <c r="BI227"/>
  <c r="BH227"/>
  <c r="BG227"/>
  <c r="BE227"/>
  <c r="T227"/>
  <c r="R227"/>
  <c r="P227"/>
  <c r="BI219"/>
  <c r="BH219"/>
  <c r="BG219"/>
  <c r="BE219"/>
  <c r="T219"/>
  <c r="R219"/>
  <c r="P219"/>
  <c r="BI202"/>
  <c r="BH202"/>
  <c r="BG202"/>
  <c r="BE202"/>
  <c r="T202"/>
  <c r="R202"/>
  <c r="P202"/>
  <c r="BI195"/>
  <c r="BH195"/>
  <c r="BG195"/>
  <c r="BE195"/>
  <c r="T195"/>
  <c r="R195"/>
  <c r="P195"/>
  <c r="BI193"/>
  <c r="BH193"/>
  <c r="BG193"/>
  <c r="BE193"/>
  <c r="T193"/>
  <c r="R193"/>
  <c r="P193"/>
  <c r="BI191"/>
  <c r="BH191"/>
  <c r="BG191"/>
  <c r="BE191"/>
  <c r="T191"/>
  <c r="R191"/>
  <c r="P191"/>
  <c r="BI189"/>
  <c r="BH189"/>
  <c r="BG189"/>
  <c r="BE189"/>
  <c r="T189"/>
  <c r="R189"/>
  <c r="P189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R181"/>
  <c r="P181"/>
  <c r="BI179"/>
  <c r="BH179"/>
  <c r="BG179"/>
  <c r="BE179"/>
  <c r="T179"/>
  <c r="R179"/>
  <c r="P179"/>
  <c r="BI173"/>
  <c r="BH173"/>
  <c r="BG173"/>
  <c r="BE173"/>
  <c r="T173"/>
  <c r="R173"/>
  <c r="P173"/>
  <c r="BI171"/>
  <c r="BH171"/>
  <c r="BG171"/>
  <c r="BE171"/>
  <c r="T171"/>
  <c r="R171"/>
  <c r="P171"/>
  <c r="BI168"/>
  <c r="BH168"/>
  <c r="BG168"/>
  <c r="BE168"/>
  <c r="T168"/>
  <c r="R168"/>
  <c r="P168"/>
  <c r="BI167"/>
  <c r="BH167"/>
  <c r="BG167"/>
  <c r="BE167"/>
  <c r="T167"/>
  <c r="R167"/>
  <c r="P167"/>
  <c r="BI165"/>
  <c r="BH165"/>
  <c r="BG165"/>
  <c r="BE165"/>
  <c r="T165"/>
  <c r="R165"/>
  <c r="P165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47"/>
  <c r="BH147"/>
  <c r="BG147"/>
  <c r="BE147"/>
  <c r="T147"/>
  <c r="R147"/>
  <c r="P147"/>
  <c r="BI143"/>
  <c r="BH143"/>
  <c r="BG143"/>
  <c r="BE143"/>
  <c r="T143"/>
  <c r="R143"/>
  <c r="P143"/>
  <c r="BI139"/>
  <c r="BH139"/>
  <c r="BG139"/>
  <c r="BE139"/>
  <c r="T139"/>
  <c r="R139"/>
  <c r="P139"/>
  <c r="BI135"/>
  <c r="BH135"/>
  <c r="BG135"/>
  <c r="BE135"/>
  <c r="T135"/>
  <c r="R135"/>
  <c r="P135"/>
  <c r="BI133"/>
  <c r="BH133"/>
  <c r="BG133"/>
  <c r="BE133"/>
  <c r="T133"/>
  <c r="R133"/>
  <c r="P133"/>
  <c r="J127"/>
  <c r="J126"/>
  <c r="F126"/>
  <c r="F124"/>
  <c r="E122"/>
  <c r="J92"/>
  <c r="J91"/>
  <c r="F91"/>
  <c r="F89"/>
  <c r="E87"/>
  <c r="J18"/>
  <c r="E18"/>
  <c r="F127"/>
  <c r="J17"/>
  <c r="J12"/>
  <c r="J124" s="1"/>
  <c r="E7"/>
  <c r="E120" s="1"/>
  <c r="L90" i="1"/>
  <c r="AM90"/>
  <c r="AM89"/>
  <c r="L89"/>
  <c r="AM87"/>
  <c r="L87"/>
  <c r="L85"/>
  <c r="L84"/>
  <c r="BK137" i="4"/>
  <c r="BK134"/>
  <c r="J126"/>
  <c r="J250" i="3"/>
  <c r="J246"/>
  <c r="BK244"/>
  <c r="BK235"/>
  <c r="J231"/>
  <c r="BK229"/>
  <c r="BK227"/>
  <c r="BK225"/>
  <c r="BK223"/>
  <c r="J220"/>
  <c r="J218"/>
  <c r="BK217"/>
  <c r="J211"/>
  <c r="J185"/>
  <c r="J183"/>
  <c r="BK178"/>
  <c r="J171"/>
  <c r="J166"/>
  <c r="BK164"/>
  <c r="J159"/>
  <c r="BK155"/>
  <c r="J151"/>
  <c r="BK138"/>
  <c r="J136"/>
  <c r="J134"/>
  <c r="J131"/>
  <c r="BK332" i="2"/>
  <c r="J329"/>
  <c r="J327"/>
  <c r="J322"/>
  <c r="BK320"/>
  <c r="BK318"/>
  <c r="J316"/>
  <c r="J312"/>
  <c r="BK310"/>
  <c r="BK298"/>
  <c r="J288"/>
  <c r="J279"/>
  <c r="BK275"/>
  <c r="BK265"/>
  <c r="BK139" i="4"/>
  <c r="J132"/>
  <c r="J131"/>
  <c r="J130"/>
  <c r="J128"/>
  <c r="BK253" i="3"/>
  <c r="J251"/>
  <c r="BK250"/>
  <c r="J248"/>
  <c r="BK246"/>
  <c r="BK239"/>
  <c r="J237"/>
  <c r="J227"/>
  <c r="J223"/>
  <c r="BK220"/>
  <c r="J219"/>
  <c r="BK218"/>
  <c r="J217"/>
  <c r="BK192"/>
  <c r="BK190"/>
  <c r="BK185"/>
  <c r="BK183"/>
  <c r="J178"/>
  <c r="J176"/>
  <c r="BK174"/>
  <c r="BK171"/>
  <c r="J167"/>
  <c r="BK165"/>
  <c r="J164"/>
  <c r="BK153"/>
  <c r="J146"/>
  <c r="J142"/>
  <c r="BK136"/>
  <c r="BK330" i="2"/>
  <c r="BK327"/>
  <c r="J325"/>
  <c r="J324"/>
  <c r="BK322"/>
  <c r="J320"/>
  <c r="BK316"/>
  <c r="J310"/>
  <c r="BK306"/>
  <c r="J304"/>
  <c r="J302"/>
  <c r="J294"/>
  <c r="J292"/>
  <c r="J291"/>
  <c r="BK290"/>
  <c r="BK284"/>
  <c r="J265"/>
  <c r="J239"/>
  <c r="BK237"/>
  <c r="BK234"/>
  <c r="J227"/>
  <c r="J219"/>
  <c r="J195"/>
  <c r="BK193"/>
  <c r="BK189"/>
  <c r="J184"/>
  <c r="J181"/>
  <c r="J179"/>
  <c r="J171"/>
  <c r="J165"/>
  <c r="BK161"/>
  <c r="J154"/>
  <c r="J152"/>
  <c r="BK147"/>
  <c r="BK143"/>
  <c r="J139"/>
  <c r="BK135"/>
  <c r="J133"/>
  <c r="AS94" i="1"/>
  <c r="J139" i="4"/>
  <c r="J136"/>
  <c r="J134"/>
  <c r="BK133"/>
  <c r="BK132"/>
  <c r="BK131"/>
  <c r="J253" i="3"/>
  <c r="BK251"/>
  <c r="BK248"/>
  <c r="J244"/>
  <c r="J239"/>
  <c r="BK237"/>
  <c r="J235"/>
  <c r="BK231"/>
  <c r="J229"/>
  <c r="J225"/>
  <c r="BK219"/>
  <c r="BK211"/>
  <c r="BK204"/>
  <c r="J192"/>
  <c r="J190"/>
  <c r="BK169"/>
  <c r="BK167"/>
  <c r="BK161"/>
  <c r="J153"/>
  <c r="BK151"/>
  <c r="J148"/>
  <c r="BK142"/>
  <c r="BK140"/>
  <c r="BK134"/>
  <c r="J330" i="2"/>
  <c r="J328"/>
  <c r="BK325"/>
  <c r="BK324"/>
  <c r="J314"/>
  <c r="BK308"/>
  <c r="BK292"/>
  <c r="J290"/>
  <c r="BK288"/>
  <c r="J286"/>
  <c r="J284"/>
  <c r="BK279"/>
  <c r="BK269"/>
  <c r="J261"/>
  <c r="J259"/>
  <c r="BK255"/>
  <c r="BK253"/>
  <c r="BK249"/>
  <c r="BK247"/>
  <c r="J241"/>
  <c r="BK239"/>
  <c r="J237"/>
  <c r="J234"/>
  <c r="BK219"/>
  <c r="BK202"/>
  <c r="BK195"/>
  <c r="BK191"/>
  <c r="BK185"/>
  <c r="BK184"/>
  <c r="J183"/>
  <c r="BK173"/>
  <c r="BK168"/>
  <c r="BK167"/>
  <c r="BK165"/>
  <c r="BK163"/>
  <c r="BK162"/>
  <c r="J160"/>
  <c r="J156"/>
  <c r="BK154"/>
  <c r="BK139"/>
  <c r="J135"/>
  <c r="BK133"/>
  <c r="J137" i="4"/>
  <c r="BK136"/>
  <c r="J133"/>
  <c r="BK130"/>
  <c r="BK128"/>
  <c r="BK126"/>
  <c r="J204" i="3"/>
  <c r="BK176"/>
  <c r="J174"/>
  <c r="J169"/>
  <c r="BK166"/>
  <c r="J165"/>
  <c r="J161"/>
  <c r="BK159"/>
  <c r="BK157"/>
  <c r="J157"/>
  <c r="J155"/>
  <c r="BK148"/>
  <c r="BK146"/>
  <c r="J140"/>
  <c r="J138"/>
  <c r="BK131"/>
  <c r="J332" i="2"/>
  <c r="BK329"/>
  <c r="BK328"/>
  <c r="J318"/>
  <c r="BK314"/>
  <c r="BK312"/>
  <c r="J308"/>
  <c r="J306"/>
  <c r="BK304"/>
  <c r="BK302"/>
  <c r="J298"/>
  <c r="BK294"/>
  <c r="BK291"/>
  <c r="BK286"/>
  <c r="J275"/>
  <c r="J269"/>
  <c r="BK261"/>
  <c r="BK259"/>
  <c r="J255"/>
  <c r="J253"/>
  <c r="J249"/>
  <c r="J247"/>
  <c r="BK245"/>
  <c r="J245"/>
  <c r="BK241"/>
  <c r="BK227"/>
  <c r="J202"/>
  <c r="J193"/>
  <c r="J191"/>
  <c r="J189"/>
  <c r="J185"/>
  <c r="BK183"/>
  <c r="BK181"/>
  <c r="BK179"/>
  <c r="J173"/>
  <c r="BK171"/>
  <c r="J168"/>
  <c r="J167"/>
  <c r="J163"/>
  <c r="J162"/>
  <c r="J161"/>
  <c r="BK160"/>
  <c r="BK156"/>
  <c r="BK152"/>
  <c r="J147"/>
  <c r="J143"/>
  <c r="R132" l="1"/>
  <c r="P138"/>
  <c r="BK159"/>
  <c r="J159" s="1"/>
  <c r="J101" s="1"/>
  <c r="T159"/>
  <c r="R166"/>
  <c r="R170"/>
  <c r="P246"/>
  <c r="P289"/>
  <c r="T289"/>
  <c r="BK333"/>
  <c r="J333"/>
  <c r="J110" s="1"/>
  <c r="BK133" i="3"/>
  <c r="J133" s="1"/>
  <c r="J99" s="1"/>
  <c r="T133"/>
  <c r="P150"/>
  <c r="BK173"/>
  <c r="BK224"/>
  <c r="J224"/>
  <c r="J105" s="1"/>
  <c r="BK236"/>
  <c r="J236" s="1"/>
  <c r="J106" s="1"/>
  <c r="P236"/>
  <c r="T135" i="4"/>
  <c r="T132" i="2"/>
  <c r="BK151"/>
  <c r="J151" s="1"/>
  <c r="J100" s="1"/>
  <c r="T151"/>
  <c r="BK166"/>
  <c r="J166" s="1"/>
  <c r="J102" s="1"/>
  <c r="P166"/>
  <c r="P170"/>
  <c r="R246"/>
  <c r="BK293"/>
  <c r="J293" s="1"/>
  <c r="J107" s="1"/>
  <c r="R293"/>
  <c r="P305"/>
  <c r="R150" i="3"/>
  <c r="R163"/>
  <c r="T173"/>
  <c r="BK255"/>
  <c r="J255" s="1"/>
  <c r="J108" s="1"/>
  <c r="BK129" i="4"/>
  <c r="J129"/>
  <c r="J100" s="1"/>
  <c r="P129"/>
  <c r="P124" s="1"/>
  <c r="P123" s="1"/>
  <c r="AU97" i="1" s="1"/>
  <c r="R129" i="4"/>
  <c r="R124" s="1"/>
  <c r="R123" s="1"/>
  <c r="T129"/>
  <c r="T124"/>
  <c r="T123" s="1"/>
  <c r="BK135"/>
  <c r="J135" s="1"/>
  <c r="J101" s="1"/>
  <c r="R135"/>
  <c r="BK132" i="2"/>
  <c r="J132" s="1"/>
  <c r="J98" s="1"/>
  <c r="P132"/>
  <c r="T138"/>
  <c r="R151"/>
  <c r="R159"/>
  <c r="BK170"/>
  <c r="J170"/>
  <c r="J104" s="1"/>
  <c r="BK246"/>
  <c r="J246" s="1"/>
  <c r="J105" s="1"/>
  <c r="BK289"/>
  <c r="J289"/>
  <c r="J106" s="1"/>
  <c r="P293"/>
  <c r="T293"/>
  <c r="T305"/>
  <c r="R133" i="3"/>
  <c r="R129"/>
  <c r="T150"/>
  <c r="P163"/>
  <c r="P173"/>
  <c r="P172"/>
  <c r="P224"/>
  <c r="T224"/>
  <c r="T236"/>
  <c r="BK140" i="4"/>
  <c r="J140" s="1"/>
  <c r="J103" s="1"/>
  <c r="BK138" i="2"/>
  <c r="J138"/>
  <c r="J99" s="1"/>
  <c r="R138"/>
  <c r="P151"/>
  <c r="P159"/>
  <c r="T166"/>
  <c r="T170"/>
  <c r="T169" s="1"/>
  <c r="T246"/>
  <c r="R289"/>
  <c r="BK305"/>
  <c r="J305" s="1"/>
  <c r="J108" s="1"/>
  <c r="R305"/>
  <c r="P133" i="3"/>
  <c r="P129" s="1"/>
  <c r="P128" s="1"/>
  <c r="AU96" i="1" s="1"/>
  <c r="BK150" i="3"/>
  <c r="J150" s="1"/>
  <c r="J100" s="1"/>
  <c r="BK163"/>
  <c r="J163"/>
  <c r="J101" s="1"/>
  <c r="T163"/>
  <c r="T129" s="1"/>
  <c r="R173"/>
  <c r="R224"/>
  <c r="R236"/>
  <c r="P135" i="4"/>
  <c r="E85" i="2"/>
  <c r="J89"/>
  <c r="F92"/>
  <c r="BF147"/>
  <c r="BF152"/>
  <c r="BF156"/>
  <c r="BF163"/>
  <c r="BF179"/>
  <c r="BF183"/>
  <c r="BF193"/>
  <c r="BF202"/>
  <c r="BF227"/>
  <c r="BF234"/>
  <c r="BF237"/>
  <c r="BF241"/>
  <c r="BF247"/>
  <c r="BF249"/>
  <c r="BF253"/>
  <c r="BF255"/>
  <c r="BF294"/>
  <c r="BF304"/>
  <c r="BF306"/>
  <c r="BF310"/>
  <c r="BF322"/>
  <c r="BF325"/>
  <c r="BF330"/>
  <c r="F92" i="3"/>
  <c r="J122"/>
  <c r="BF136"/>
  <c r="BF138"/>
  <c r="BF146"/>
  <c r="BF153"/>
  <c r="BF176"/>
  <c r="BF192"/>
  <c r="BF211"/>
  <c r="BK252"/>
  <c r="J252" s="1"/>
  <c r="J107" s="1"/>
  <c r="E113" i="4"/>
  <c r="F120"/>
  <c r="BF126"/>
  <c r="BF131"/>
  <c r="BK138"/>
  <c r="J138"/>
  <c r="J102" s="1"/>
  <c r="BF133" i="2"/>
  <c r="BF139"/>
  <c r="BF143"/>
  <c r="BF160"/>
  <c r="BF165"/>
  <c r="BF168"/>
  <c r="BF171"/>
  <c r="BF173"/>
  <c r="BF185"/>
  <c r="BF189"/>
  <c r="BF191"/>
  <c r="BF219"/>
  <c r="BF239"/>
  <c r="BF245"/>
  <c r="BF259"/>
  <c r="BF261"/>
  <c r="BF269"/>
  <c r="BF279"/>
  <c r="BF284"/>
  <c r="BF288"/>
  <c r="BF312"/>
  <c r="BF316"/>
  <c r="BF327"/>
  <c r="BF329"/>
  <c r="BF332"/>
  <c r="BF151" i="3"/>
  <c r="BF155"/>
  <c r="BF157"/>
  <c r="BF185"/>
  <c r="BF219"/>
  <c r="BF220"/>
  <c r="BF225"/>
  <c r="BF237"/>
  <c r="BF244"/>
  <c r="BF248"/>
  <c r="BF251"/>
  <c r="BF253"/>
  <c r="BK170"/>
  <c r="J170"/>
  <c r="J102" s="1"/>
  <c r="J89" i="4"/>
  <c r="BF133"/>
  <c r="BK127"/>
  <c r="J127" s="1"/>
  <c r="J99" s="1"/>
  <c r="BF135" i="2"/>
  <c r="BF154"/>
  <c r="BF161"/>
  <c r="BF162"/>
  <c r="BF167"/>
  <c r="BF181"/>
  <c r="BF184"/>
  <c r="BF195"/>
  <c r="BF275"/>
  <c r="BF291"/>
  <c r="BF298"/>
  <c r="BF302"/>
  <c r="BF318"/>
  <c r="BF320"/>
  <c r="BF328"/>
  <c r="E118" i="3"/>
  <c r="BF140"/>
  <c r="BF142"/>
  <c r="BF167"/>
  <c r="BF174"/>
  <c r="BF217"/>
  <c r="BF227"/>
  <c r="BF229"/>
  <c r="BF231"/>
  <c r="BF239"/>
  <c r="BF250"/>
  <c r="BF128" i="4"/>
  <c r="BF130"/>
  <c r="BF134"/>
  <c r="BF139"/>
  <c r="BF265" i="2"/>
  <c r="BF286"/>
  <c r="BF290"/>
  <c r="BF292"/>
  <c r="BF308"/>
  <c r="BF314"/>
  <c r="BF324"/>
  <c r="BK331"/>
  <c r="J331" s="1"/>
  <c r="J109" s="1"/>
  <c r="BF131" i="3"/>
  <c r="BF134"/>
  <c r="BF148"/>
  <c r="BF159"/>
  <c r="BF161"/>
  <c r="BF164"/>
  <c r="BF165"/>
  <c r="BF166"/>
  <c r="BF169"/>
  <c r="BF171"/>
  <c r="BF178"/>
  <c r="BF183"/>
  <c r="BF190"/>
  <c r="BF204"/>
  <c r="BF218"/>
  <c r="BF223"/>
  <c r="BF235"/>
  <c r="BF246"/>
  <c r="BK130"/>
  <c r="J130"/>
  <c r="J98" s="1"/>
  <c r="BF132" i="4"/>
  <c r="BF136"/>
  <c r="BF137"/>
  <c r="BK125"/>
  <c r="BK124"/>
  <c r="J124" s="1"/>
  <c r="J97" s="1"/>
  <c r="F35" i="2"/>
  <c r="BB95" i="1"/>
  <c r="F37" i="3"/>
  <c r="BD96" i="1"/>
  <c r="J33" i="4"/>
  <c r="AV97" i="1"/>
  <c r="F36" i="4"/>
  <c r="BC97" i="1"/>
  <c r="F37" i="4"/>
  <c r="BD97" i="1"/>
  <c r="F36" i="2"/>
  <c r="BC95" i="1"/>
  <c r="F33" i="2"/>
  <c r="AZ95" i="1"/>
  <c r="F33" i="3"/>
  <c r="AZ96" i="1"/>
  <c r="F33" i="4"/>
  <c r="AZ97" i="1"/>
  <c r="F35" i="4"/>
  <c r="BB97" i="1"/>
  <c r="F35" i="3"/>
  <c r="BB96" i="1"/>
  <c r="J33" i="2"/>
  <c r="AV95" i="1"/>
  <c r="J33" i="3"/>
  <c r="AV96" i="1"/>
  <c r="F37" i="2"/>
  <c r="BD95" i="1"/>
  <c r="F36" i="3"/>
  <c r="BC96" i="1"/>
  <c r="R169" i="2" l="1"/>
  <c r="R131"/>
  <c r="R130"/>
  <c r="P131"/>
  <c r="P169"/>
  <c r="R172" i="3"/>
  <c r="R128"/>
  <c r="T172"/>
  <c r="T128"/>
  <c r="T131" i="2"/>
  <c r="T130"/>
  <c r="BK172" i="3"/>
  <c r="J172"/>
  <c r="J103" s="1"/>
  <c r="BK131" i="2"/>
  <c r="J131" s="1"/>
  <c r="J97" s="1"/>
  <c r="BK169"/>
  <c r="J169"/>
  <c r="J103" s="1"/>
  <c r="J173" i="3"/>
  <c r="J104" s="1"/>
  <c r="J125" i="4"/>
  <c r="J98" s="1"/>
  <c r="BK129" i="3"/>
  <c r="BK128" s="1"/>
  <c r="J128" s="1"/>
  <c r="J96" s="1"/>
  <c r="BK123" i="4"/>
  <c r="J123" s="1"/>
  <c r="J96" s="1"/>
  <c r="BC94" i="1"/>
  <c r="AY94"/>
  <c r="BB94"/>
  <c r="W31"/>
  <c r="J34" i="2"/>
  <c r="AW95" i="1"/>
  <c r="AT95" s="1"/>
  <c r="AZ94"/>
  <c r="W29" s="1"/>
  <c r="J34" i="4"/>
  <c r="AW97" i="1" s="1"/>
  <c r="AT97" s="1"/>
  <c r="J34" i="3"/>
  <c r="AW96" i="1"/>
  <c r="AT96" s="1"/>
  <c r="F34" i="3"/>
  <c r="BA96" i="1" s="1"/>
  <c r="F34" i="4"/>
  <c r="BA97" i="1" s="1"/>
  <c r="BD94"/>
  <c r="W33" s="1"/>
  <c r="F34" i="2"/>
  <c r="BA95" i="1" s="1"/>
  <c r="P130" i="2" l="1"/>
  <c r="AU95" i="1" s="1"/>
  <c r="AU94" s="1"/>
  <c r="J129" i="3"/>
  <c r="J97" s="1"/>
  <c r="BK130" i="2"/>
  <c r="J130" s="1"/>
  <c r="J30" s="1"/>
  <c r="AG95" i="1" s="1"/>
  <c r="AN95" s="1"/>
  <c r="W32"/>
  <c r="J30" i="3"/>
  <c r="AG96" i="1" s="1"/>
  <c r="AN96" s="1"/>
  <c r="AV94"/>
  <c r="AK29"/>
  <c r="BA94"/>
  <c r="W30" s="1"/>
  <c r="J30" i="4"/>
  <c r="AG97" i="1" s="1"/>
  <c r="AN97" s="1"/>
  <c r="AX94"/>
  <c r="J39" i="4" l="1"/>
  <c r="J39" i="2"/>
  <c r="J39" i="3"/>
  <c r="J96" i="2"/>
  <c r="AW94" i="1"/>
  <c r="AK30" s="1"/>
  <c r="AG94"/>
  <c r="AK26" l="1"/>
  <c r="AK35" s="1"/>
  <c r="AT94"/>
  <c r="AN94" l="1"/>
</calcChain>
</file>

<file path=xl/sharedStrings.xml><?xml version="1.0" encoding="utf-8"?>
<sst xmlns="http://schemas.openxmlformats.org/spreadsheetml/2006/main" count="5834" uniqueCount="686">
  <si>
    <t>Export Komplet</t>
  </si>
  <si>
    <t/>
  </si>
  <si>
    <t>2.0</t>
  </si>
  <si>
    <t>False</t>
  </si>
  <si>
    <t>{314035c9-037f-4032-8112-be26570740a7}</t>
  </si>
  <si>
    <t>&gt;&gt;  skryté sloupce  &lt;&lt;</t>
  </si>
  <si>
    <t>1</t>
  </si>
  <si>
    <t>21</t>
  </si>
  <si>
    <t>0,01</t>
  </si>
  <si>
    <t>15</t>
  </si>
  <si>
    <t>REKAPITULACE STAVBY</t>
  </si>
  <si>
    <t>v ---  níže se nacházejí doplnkové a pomocné údaje k sestavám  --- v</t>
  </si>
  <si>
    <t>Návod na vyplnění</t>
  </si>
  <si>
    <t>Kód:</t>
  </si>
  <si>
    <t>21/253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</si>
  <si>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</si>
  <si>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</si>
  <si>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střechy a teras, Bělohorská 1688-1689, Praha 6</t>
  </si>
  <si>
    <t>KSO:</t>
  </si>
  <si>
    <t>CC-CZ:</t>
  </si>
  <si>
    <t>Místo:</t>
  </si>
  <si>
    <t>Bělohorská 1688-1689, Praha 6 - Břevnov</t>
  </si>
  <si>
    <t>Datum:</t>
  </si>
  <si>
    <t>11. 6. 2021</t>
  </si>
  <si>
    <t>Zadavatel:</t>
  </si>
  <si>
    <t>IČ:</t>
  </si>
  <si>
    <t>AUSTIS-REAL s.r.o., Pod Marjánkou 1675/41, Praha 6</t>
  </si>
  <si>
    <t>DIČ:</t>
  </si>
  <si>
    <t>Uchazeč:</t>
  </si>
  <si>
    <t>Vyplň údaj</t>
  </si>
  <si>
    <t>Projektant:</t>
  </si>
  <si>
    <t>Ing. Jan Vojtěchovský</t>
  </si>
  <si>
    <t>True</t>
  </si>
  <si>
    <t>Zpracovatel:</t>
  </si>
  <si>
    <t>Ing. Petr Kopecký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</si>
  <si>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</si>
  <si>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</si>
  <si>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</si>
  <si>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</si>
  <si>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</si>
  <si>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</si>
  <si>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</si>
  <si>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</si>
  <si>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</si>
  <si>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</si>
  <si>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</si>
  <si>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</si>
  <si>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</si>
  <si>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</si>
  <si>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</si>
  <si>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</si>
  <si>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</si>
  <si>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</si>
  <si>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</si>
  <si>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</si>
  <si>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</si>
  <si>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</si>
  <si>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</si>
  <si>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</si>
  <si>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</si>
  <si>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</si>
  <si>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</si>
  <si>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</si>
  <si>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</si>
  <si>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</si>
  <si>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</si>
  <si>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</si>
  <si>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</si>
  <si>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</si>
  <si>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</si>
  <si>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</si>
  <si>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</si>
  <si>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</si>
  <si>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</si>
  <si>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</si>
  <si>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</si>
  <si>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</si>
  <si>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</si>
  <si>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</si>
  <si>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</si>
  <si>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</si>
  <si>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</si>
  <si>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Střecha</t>
  </si>
  <si>
    <t>STA</t>
  </si>
  <si>
    <t>{7a323d8f-5752-4346-b526-968960b7aea5}</t>
  </si>
  <si>
    <t>02</t>
  </si>
  <si>
    <t>Terasy</t>
  </si>
  <si>
    <t>{7f5bfbbe-c658-46a6-9dd8-5309c600aabb}</t>
  </si>
  <si>
    <t>03</t>
  </si>
  <si>
    <t>Vedlejší rozpočtové náklady</t>
  </si>
  <si>
    <t>{1ef61767-b5b3-4f64-8ee5-1e5d2d1188dd}</t>
  </si>
  <si>
    <t>KRYCÍ LIST SOUPISU PRACÍ</t>
  </si>
  <si>
    <t>Objekt:</t>
  </si>
  <si>
    <t>01 - Střecha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</si>
  <si>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</si>
  <si>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</si>
  <si>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</si>
  <si>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</si>
  <si>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</si>
  <si>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</si>
  <si>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</si>
  <si>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</si>
  <si>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</si>
  <si>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</si>
  <si>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</si>
  <si>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</si>
  <si>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712 - Povlakové krytiny</t>
  </si>
  <si>
    <t xml:space="preserve">    713 - Izolace tepelné</t>
  </si>
  <si>
    <t xml:space="preserve">    741 - Elektroinstalace - silnoproud</t>
  </si>
  <si>
    <t xml:space="preserve">    762 - Konstrukce tesařské</t>
  </si>
  <si>
    <t xml:space="preserve">    764 - Konstrukce klempířské</t>
  </si>
  <si>
    <t>OST - Ostatní</t>
  </si>
  <si>
    <t>VP -   Vícepráce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</si>
  <si>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</si>
  <si>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</si>
  <si>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</si>
  <si>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</si>
  <si>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</si>
  <si>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</si>
  <si>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</si>
  <si>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</si>
  <si>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</si>
  <si>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</si>
  <si>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</si>
  <si>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</si>
  <si>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</si>
  <si>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</si>
  <si>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</si>
  <si>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</si>
  <si>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</si>
  <si>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</si>
  <si>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</si>
  <si>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311113132</t>
  </si>
  <si>
    <t>Nosná zeď tl do 200 mm z hladkých tvárnic ztraceného bednění včetně výplně z betonu tř. C 16/20</t>
  </si>
  <si>
    <t>m2</t>
  </si>
  <si>
    <t>4</t>
  </si>
  <si>
    <t>2</t>
  </si>
  <si>
    <t>517089433</t>
  </si>
  <si>
    <t>VV</t>
  </si>
  <si>
    <t>(6,05+10,8+6,05)*0,2 "dle DET B</t>
  </si>
  <si>
    <t>311361821</t>
  </si>
  <si>
    <t>Výztuž nosných zdí betonářskou ocelí 10 505</t>
  </si>
  <si>
    <t>t</t>
  </si>
  <si>
    <t>-967568762</t>
  </si>
  <si>
    <t>procento vyztužení 60 kg/m3</t>
  </si>
  <si>
    <t>(6,05+10,8+6,05)*0,2*0,2*60/1000 "dle DET B</t>
  </si>
  <si>
    <t>6</t>
  </si>
  <si>
    <t>Úpravy povrchů, podlahy a osazování výplní</t>
  </si>
  <si>
    <t>622131121</t>
  </si>
  <si>
    <t>Penetrační nátěr vnějších stěn nanášený ručně</t>
  </si>
  <si>
    <t>-248560661</t>
  </si>
  <si>
    <t>(6,05+10,8+6,05)*0,3 "dle DET B</t>
  </si>
  <si>
    <t>(32,7+32,7)*0,3 "dle DET A</t>
  </si>
  <si>
    <t>Součet</t>
  </si>
  <si>
    <t>622142001</t>
  </si>
  <si>
    <t>Potažení vnějších stěn sklovláknitým pletivem vtlačeným do tenkovrstvé hmoty</t>
  </si>
  <si>
    <t>467834468</t>
  </si>
  <si>
    <t>5</t>
  </si>
  <si>
    <t>622531001</t>
  </si>
  <si>
    <t>Tenkovrstvá silikonová zrnitá omítka tl. 1,0 mm včetně penetrace vnějších stěn</t>
  </si>
  <si>
    <t>-877471947</t>
  </si>
  <si>
    <t>9</t>
  </si>
  <si>
    <t>Ostatní konstrukce a práce, bourání</t>
  </si>
  <si>
    <t>952902021</t>
  </si>
  <si>
    <t>Čištění budov zametení hladkých podlah</t>
  </si>
  <si>
    <t>-1533257707</t>
  </si>
  <si>
    <t>447,96 "očištění stávajícího asfaltového pásu</t>
  </si>
  <si>
    <t>7</t>
  </si>
  <si>
    <t>953961113</t>
  </si>
  <si>
    <t>Kotvy chemickým tmelem M 12 hl 110 mm do betonu, ŽB nebo kamene s vyvrtáním otvoru</t>
  </si>
  <si>
    <t>kus</t>
  </si>
  <si>
    <t>520067268</t>
  </si>
  <si>
    <t>(6,05+10,8+6,05)*10 "dle DET B</t>
  </si>
  <si>
    <t>8</t>
  </si>
  <si>
    <t>M</t>
  </si>
  <si>
    <t>13021013</t>
  </si>
  <si>
    <t>tyč ocelová žebírková jakost BSt 500S (10 505) výztuž do betonu D 12mm</t>
  </si>
  <si>
    <t>-1270196163</t>
  </si>
  <si>
    <t>(6,05+10,8+6,05)*10*0,3*0,89/1000 "dle DET B</t>
  </si>
  <si>
    <t>0,06*1,1 'Přepočtené koeficientem množství</t>
  </si>
  <si>
    <t>997</t>
  </si>
  <si>
    <t>Přesun sutě</t>
  </si>
  <si>
    <t>997002611</t>
  </si>
  <si>
    <t>Nakládání suti a vybouraných hmot</t>
  </si>
  <si>
    <t>-1020186975</t>
  </si>
  <si>
    <t>10</t>
  </si>
  <si>
    <t>997013215</t>
  </si>
  <si>
    <t>Vnitrostaveništní doprava suti a vybouraných hmot pro budovy v do 18 m ručně</t>
  </si>
  <si>
    <t>-1789902423</t>
  </si>
  <si>
    <t>11</t>
  </si>
  <si>
    <t>997013501</t>
  </si>
  <si>
    <t>Odvoz suti a vybouraných hmot na skládku nebo meziskládku do 1 km se složením</t>
  </si>
  <si>
    <t>-1518772264</t>
  </si>
  <si>
    <t>12</t>
  </si>
  <si>
    <t>997013509</t>
  </si>
  <si>
    <t>Příplatek k odvozu suti a vybouraných hmot na skládku ZKD 1 km přes 1 km</t>
  </si>
  <si>
    <t>639696821</t>
  </si>
  <si>
    <t>6,56*15 'Přepočtené koeficientem množství</t>
  </si>
  <si>
    <t>13</t>
  </si>
  <si>
    <t>997013814</t>
  </si>
  <si>
    <t>Poplatek za uložení na skládce (skládkovné) stavebního odpadu izolací kód odpadu 17 06 04</t>
  </si>
  <si>
    <t>83058163</t>
  </si>
  <si>
    <t>998</t>
  </si>
  <si>
    <t>Přesun hmot</t>
  </si>
  <si>
    <t>14</t>
  </si>
  <si>
    <t>998018003</t>
  </si>
  <si>
    <t>Přesun hmot ruční pro budovy v do 24 m</t>
  </si>
  <si>
    <t>-1596202975</t>
  </si>
  <si>
    <t>99801800x</t>
  </si>
  <si>
    <t>Autojeřáb</t>
  </si>
  <si>
    <t>výjezdy</t>
  </si>
  <si>
    <t>1789241762</t>
  </si>
  <si>
    <t>PSV</t>
  </si>
  <si>
    <t>Práce a dodávky PSV</t>
  </si>
  <si>
    <t>712</t>
  </si>
  <si>
    <t>Povlakové krytiny</t>
  </si>
  <si>
    <t>16</t>
  </si>
  <si>
    <t>712300841</t>
  </si>
  <si>
    <t>Odstranění povlakové krytiny střech do 10° odškrabáním mechu s urovnáním povrchu a očištěním</t>
  </si>
  <si>
    <t>2139197647</t>
  </si>
  <si>
    <t>17</t>
  </si>
  <si>
    <t>712311101</t>
  </si>
  <si>
    <t>Provedení povlakové krytiny střech do 10° za studena lakem penetračním nebo asfaltovým</t>
  </si>
  <si>
    <t>-1890075550</t>
  </si>
  <si>
    <t>447,96 " skladba S1 a S2</t>
  </si>
  <si>
    <t>-(0,585+0,585+2,205+1,215+0,698+1,215+0,585+0,585+0,585+1,08+2,205+1,215+0,99) "odpočet půdorysná plocha kominy a vylezy</t>
  </si>
  <si>
    <t>(3,5+3,5+10,7+6,3+4+4,5+3,5+3,5+3,5+5,7+4,5+10,7+4,5+5,3)*0,4 "kolem komínů, výlezů</t>
  </si>
  <si>
    <t>(6,05+10,8+6,05)*0,31 "dle DET B</t>
  </si>
  <si>
    <t>18</t>
  </si>
  <si>
    <t>11163155</t>
  </si>
  <si>
    <t>lak hydroizolační z modifikovaného asfaltu</t>
  </si>
  <si>
    <t>32</t>
  </si>
  <si>
    <t>950585200</t>
  </si>
  <si>
    <t>470,79*0,00025 'Přepočtené koeficientem množství</t>
  </si>
  <si>
    <t>19</t>
  </si>
  <si>
    <t>712341715</t>
  </si>
  <si>
    <t>Provedení povlakové krytiny střech do 10° pásy NAIP přitavením zaizolování prostupů kruhového průřezu D do 300 mm</t>
  </si>
  <si>
    <t>1287424478</t>
  </si>
  <si>
    <t>7 "dle DET D</t>
  </si>
  <si>
    <t>20</t>
  </si>
  <si>
    <t>6285102x</t>
  </si>
  <si>
    <t>Ocelová objímka</t>
  </si>
  <si>
    <t>-803671814</t>
  </si>
  <si>
    <t>24633002</t>
  </si>
  <si>
    <t>tmel PUR odolný vůči povětrnostním vlivům a UV záření šedý</t>
  </si>
  <si>
    <t>litr</t>
  </si>
  <si>
    <t>-989662294</t>
  </si>
  <si>
    <t>22</t>
  </si>
  <si>
    <t>712331111</t>
  </si>
  <si>
    <t>Provedení povlakové krytiny střech do 10° podkladní vrstvy pásy na sucho samolepící</t>
  </si>
  <si>
    <t>-1322504383</t>
  </si>
  <si>
    <t>(3,5+3,5+10,7+6,3+4+4,5+3,5+3,5+3,5+5,7+4,5+10,7+4,5+5,3)*0,15 "kolem komínů, výlezů</t>
  </si>
  <si>
    <t>23</t>
  </si>
  <si>
    <t>712363624</t>
  </si>
  <si>
    <t>Provedení povlak krytiny mechanicky kotvenou do betonu TI tl přes 240 mm vnitřní pole, budova v přes 18 m</t>
  </si>
  <si>
    <t>1835396829</t>
  </si>
  <si>
    <t>18,42+137,04-1,215-1,215 "skladba S2 a S1</t>
  </si>
  <si>
    <t>24</t>
  </si>
  <si>
    <t>712363625</t>
  </si>
  <si>
    <t>Provedení povlak krytiny mechanicky kotvenou do betonu TI tl přes 240 mm krajní pole, budova v přes 18 m</t>
  </si>
  <si>
    <t>1233603658</t>
  </si>
  <si>
    <t>105,92+4,32+103,159-1,215-0,698-0,585-1,08-2,05 "skladba S1 a S2</t>
  </si>
  <si>
    <t>25</t>
  </si>
  <si>
    <t>712363626</t>
  </si>
  <si>
    <t>Provedení povlak krytiny mechanicky kotvenou do betonu TI tl přes 240 mm rohové pole, budova v přes 18 m</t>
  </si>
  <si>
    <t>-634063296</t>
  </si>
  <si>
    <t>32,189+32,684 "skladba S2 a S1</t>
  </si>
  <si>
    <t>26</t>
  </si>
  <si>
    <t>VDG.10102x</t>
  </si>
  <si>
    <t>ICOLEP L 30, tl.3,0mm, -25°C (role/10m2)</t>
  </si>
  <si>
    <t>-1037800124</t>
  </si>
  <si>
    <t>449,85*1,15 'Přepočtené koeficientem množství</t>
  </si>
  <si>
    <t>27</t>
  </si>
  <si>
    <t>712341559</t>
  </si>
  <si>
    <t>Provedení povlakové krytiny střech do 10° pásy NAIP přitavením v plné ploše</t>
  </si>
  <si>
    <t>-862386937</t>
  </si>
  <si>
    <t>podkladní pás Elastobit Radon AL4</t>
  </si>
  <si>
    <t>Mezisoučet</t>
  </si>
  <si>
    <t>vrchní pás Euroflex</t>
  </si>
  <si>
    <t>447,96-22,01 " skladba S1</t>
  </si>
  <si>
    <t>vrchní pás Euroflex (t3)</t>
  </si>
  <si>
    <t>22,01 " skladba S2</t>
  </si>
  <si>
    <t>28</t>
  </si>
  <si>
    <t>62856011</t>
  </si>
  <si>
    <t>pás asfaltový natavitelný modifikovaný SBS tl 4,0mm s vložkou z hliníkové fólie, hliníkové fólie s textilií a spalitelnou PE fólií nebo jemnozrnným minerálním posypem na horním povrchu (např.: ELASTOBIT RADON AL438 )</t>
  </si>
  <si>
    <t>638148054</t>
  </si>
  <si>
    <t>pozn. větší spotřeba na etapizaci prováděných prací</t>
  </si>
  <si>
    <t>470,79*1,3 'Přepočtené koeficientem množství</t>
  </si>
  <si>
    <t>29</t>
  </si>
  <si>
    <t>VDG.174181</t>
  </si>
  <si>
    <t>EUROFLEX modrozelený, tl. 5,2mm (role/5m2)</t>
  </si>
  <si>
    <t>-699407537</t>
  </si>
  <si>
    <t>427,84*1,15 'Přepočtené koeficientem množství</t>
  </si>
  <si>
    <t>30</t>
  </si>
  <si>
    <t>VDG.174177</t>
  </si>
  <si>
    <t>EUROFLEX (t3) modrozelený, tl. 5,2mm (role/5m2)</t>
  </si>
  <si>
    <t>-556509379</t>
  </si>
  <si>
    <t>22,01*1,15 'Přepočtené koeficientem množství</t>
  </si>
  <si>
    <t>31</t>
  </si>
  <si>
    <t>712363823</t>
  </si>
  <si>
    <t>Odstranění povlakové krytiny mechanicky kotvené do betonu, budova v přes 18 m</t>
  </si>
  <si>
    <t>-594052178</t>
  </si>
  <si>
    <t>447,96 "stávající mPVC folie</t>
  </si>
  <si>
    <t>712400834</t>
  </si>
  <si>
    <t>Příplatek k odstranění povlakové krytiny střech do 30° ZKD vrstvu</t>
  </si>
  <si>
    <t>2126920609</t>
  </si>
  <si>
    <t>447,96 "stávající geotextilie</t>
  </si>
  <si>
    <t>33</t>
  </si>
  <si>
    <t>712300851</t>
  </si>
  <si>
    <t>Demontáž ukončujícího kovového profilu přímého</t>
  </si>
  <si>
    <t>m</t>
  </si>
  <si>
    <t>1837742379</t>
  </si>
  <si>
    <t>101,06 "okapnice kolem strechy</t>
  </si>
  <si>
    <t>3,5+3,5+10,7+6,3+4+4,5+3,5+3,5+3,5+5,7+4,5+10,7+4,5+5,3 "listy kolem komínů, výlezů</t>
  </si>
  <si>
    <t>34</t>
  </si>
  <si>
    <t>998712203</t>
  </si>
  <si>
    <t>Přesun hmot procentní pro krytiny povlakové v objektech v do 24 m</t>
  </si>
  <si>
    <t>%</t>
  </si>
  <si>
    <t>3572953</t>
  </si>
  <si>
    <t>713</t>
  </si>
  <si>
    <t>Izolace tepelné</t>
  </si>
  <si>
    <t>35</t>
  </si>
  <si>
    <t>713140842</t>
  </si>
  <si>
    <t>Odstranění tepelné izolace střech nadstřešní připevněné z polystyrenu nasáklého vodou tl do 100 mm</t>
  </si>
  <si>
    <t>-162448304</t>
  </si>
  <si>
    <t>447,96 "plocha střechy stávající EPS</t>
  </si>
  <si>
    <t>36</t>
  </si>
  <si>
    <t>713141136</t>
  </si>
  <si>
    <t>Montáž izolace tepelné střech plochých lepené za studena nízkoexpanzní (PUR) pěnou 1 vrstva desek</t>
  </si>
  <si>
    <t>1129029431</t>
  </si>
  <si>
    <t>37</t>
  </si>
  <si>
    <t>28372319</t>
  </si>
  <si>
    <t>deska EPS 100 do plochých střech a podlah λ=0,037 tl 160mm</t>
  </si>
  <si>
    <t>438006891</t>
  </si>
  <si>
    <t>434,21*1,1 'Přepočtené koeficientem množství</t>
  </si>
  <si>
    <t>38</t>
  </si>
  <si>
    <t>713141212</t>
  </si>
  <si>
    <t>Montáž izolace tepelné střech plochých lepené nízkoexpanzní (PUR) pěnou atikový klín</t>
  </si>
  <si>
    <t>-2082693352</t>
  </si>
  <si>
    <t>6,05+10,8+6,05 "dle DET B</t>
  </si>
  <si>
    <t>(3,5+3,5+10,7+6,3+4+4,5+3,5+3,5+3,5+5,7+4,5+10,7+4,5+5,3)*0,4 "kolem komínů, výlezů dle DET C</t>
  </si>
  <si>
    <t>39</t>
  </si>
  <si>
    <t>63152005</t>
  </si>
  <si>
    <t>klín atikový přechodný minerální plochých střech tl 50x50mm</t>
  </si>
  <si>
    <t>1634394909</t>
  </si>
  <si>
    <t>52,38*1,1 'Přepočtené koeficientem množství</t>
  </si>
  <si>
    <t>40</t>
  </si>
  <si>
    <t>713141253</t>
  </si>
  <si>
    <t>Přikotvení tepelné izolace šrouby do betonu pro izolaci tl přes 200 do 240 mm</t>
  </si>
  <si>
    <t>1703253342</t>
  </si>
  <si>
    <t>41</t>
  </si>
  <si>
    <t>713141336</t>
  </si>
  <si>
    <t>Montáž izolace tepelné střech plochých lepené za studena nízkoexpanzní (PUR) pěnou, spádová vrstva</t>
  </si>
  <si>
    <t>148005656</t>
  </si>
  <si>
    <t>42</t>
  </si>
  <si>
    <t>28376141</t>
  </si>
  <si>
    <t>klín izolační z pěnového polystyrenu EPS 100 spádový</t>
  </si>
  <si>
    <t>m3</t>
  </si>
  <si>
    <t>-1177580336</t>
  </si>
  <si>
    <t>průměrná tl. 80 mm</t>
  </si>
  <si>
    <t>447,96*0,08 " skladba S1 a S2</t>
  </si>
  <si>
    <t>-(0,585+0,585+2,205+1,215+0,698+1,215+0,585+0,585+0,585+1,08+2,205+1,215+0,99)*0,08 "odpočet půdorysná plocha kominy a vylezy</t>
  </si>
  <si>
    <t>34,74*1,1 'Přepočtené koeficientem množství</t>
  </si>
  <si>
    <t>43</t>
  </si>
  <si>
    <t>713141358</t>
  </si>
  <si>
    <t>Montáž spádové izolace na zhlaví atiky šířky do 500 mm ukotvené šrouby</t>
  </si>
  <si>
    <t>-2085888837</t>
  </si>
  <si>
    <t>(6,05+10,8+6,05) "dle DET B</t>
  </si>
  <si>
    <t>(32,7+32,7) "dle DET A</t>
  </si>
  <si>
    <t>44</t>
  </si>
  <si>
    <t>28376105</t>
  </si>
  <si>
    <t>klín izolační z XPS spádový</t>
  </si>
  <si>
    <t>128436295</t>
  </si>
  <si>
    <t>(6,05+10,8+6,05)*0,2*0,1 "dle DET B</t>
  </si>
  <si>
    <t>(32,7+32,7)*0,16*0,3 "dle DET A</t>
  </si>
  <si>
    <t>3,6*1,1 'Přepočtené koeficientem množství</t>
  </si>
  <si>
    <t>45</t>
  </si>
  <si>
    <t>713141396</t>
  </si>
  <si>
    <t>Montáž izolace tepelné stěn výšky do 1000 mm na atiky a prostupy střechou lepené nízkoexpanzní (PUR) pěnou</t>
  </si>
  <si>
    <t>-2026388582</t>
  </si>
  <si>
    <t>(6,05+10,8+6,05)*0,05 "dle DET B</t>
  </si>
  <si>
    <t>46</t>
  </si>
  <si>
    <t>28372309</t>
  </si>
  <si>
    <t>deska EPS 100 do plochých střech a podlah λ=0,037 tl 100mm</t>
  </si>
  <si>
    <t>-1281546347</t>
  </si>
  <si>
    <t>1,15*1,1 'Přepočtené koeficientem množství</t>
  </si>
  <si>
    <t>47</t>
  </si>
  <si>
    <t>998713203</t>
  </si>
  <si>
    <t>Přesun hmot procentní pro izolace tepelné v objektech v do 24 m</t>
  </si>
  <si>
    <t>1159679074</t>
  </si>
  <si>
    <t>741</t>
  </si>
  <si>
    <t>Elektroinstalace - silnoproud</t>
  </si>
  <si>
    <t>48</t>
  </si>
  <si>
    <t>74142000x</t>
  </si>
  <si>
    <t>Montáž nového hromosvodu vč. revizní zprávy</t>
  </si>
  <si>
    <t>kpl.</t>
  </si>
  <si>
    <t>-1228435244</t>
  </si>
  <si>
    <t>49</t>
  </si>
  <si>
    <t>74142182x</t>
  </si>
  <si>
    <t>Demontáž drátu nebo lana svodového vedení D do 8 mm rovná střecha (vč. likvidace)</t>
  </si>
  <si>
    <t>1233003756</t>
  </si>
  <si>
    <t>50</t>
  </si>
  <si>
    <t>998741203</t>
  </si>
  <si>
    <t>Přesun hmot procentní pro silnoproud v objektech v do 24 m</t>
  </si>
  <si>
    <t>2113379062</t>
  </si>
  <si>
    <t>762</t>
  </si>
  <si>
    <t>Konstrukce tesařské</t>
  </si>
  <si>
    <t>51</t>
  </si>
  <si>
    <t>76236131x</t>
  </si>
  <si>
    <t>Konstrukční a vyrovnávací vrstva pod klempířské prvky (atiky) z desek březová překližka tl. 21 mm</t>
  </si>
  <si>
    <t>-1214612303</t>
  </si>
  <si>
    <t>52</t>
  </si>
  <si>
    <t>762495000</t>
  </si>
  <si>
    <t>Spojovací prostředky pro montáž olištování, obložení stropů, střešních podhledů a stěn</t>
  </si>
  <si>
    <t>-1944732718</t>
  </si>
  <si>
    <t>53</t>
  </si>
  <si>
    <t>76249500x</t>
  </si>
  <si>
    <t>Frézování drážek pro uchycení háku žlabu</t>
  </si>
  <si>
    <t>-1042409914</t>
  </si>
  <si>
    <t>32,7+32,7 "dle DET A</t>
  </si>
  <si>
    <t>54</t>
  </si>
  <si>
    <t>998762203</t>
  </si>
  <si>
    <t>Přesun hmot procentní pro kce tesařské v objektech v do 24 m</t>
  </si>
  <si>
    <t>-655703209</t>
  </si>
  <si>
    <t>764</t>
  </si>
  <si>
    <t>Konstrukce klempířské</t>
  </si>
  <si>
    <t>55</t>
  </si>
  <si>
    <t>764004801</t>
  </si>
  <si>
    <t>Demontáž podokapního žlabu do suti</t>
  </si>
  <si>
    <t>2026250682</t>
  </si>
  <si>
    <t>32,7+32,7</t>
  </si>
  <si>
    <t>56</t>
  </si>
  <si>
    <t>764004861</t>
  </si>
  <si>
    <t>Demontáž svodu do suti</t>
  </si>
  <si>
    <t>-1609442165</t>
  </si>
  <si>
    <t>4*3,5 "4 kusy po 3,5 metrech</t>
  </si>
  <si>
    <t>57</t>
  </si>
  <si>
    <t>76401142x</t>
  </si>
  <si>
    <t>Přítlačná lišta z Pz plechu včetně tmelení rš 50 mm</t>
  </si>
  <si>
    <t>1030291694</t>
  </si>
  <si>
    <t>58</t>
  </si>
  <si>
    <t>76401144x</t>
  </si>
  <si>
    <t>Podkladní plech z PZ plechu pro hřebeny, nároží, úžlabí nebo okapové hrany tl. 0,75 mm rš 125 mm</t>
  </si>
  <si>
    <t>1262830389</t>
  </si>
  <si>
    <t>59</t>
  </si>
  <si>
    <t>76401144y</t>
  </si>
  <si>
    <t>Podkladní plech z PZ plechu pro hřebeny, nároží, úžlabí nebo okapové hrany tl. 0,75 mm rš 150 mm</t>
  </si>
  <si>
    <t>1724578319</t>
  </si>
  <si>
    <t>60</t>
  </si>
  <si>
    <t>764214403</t>
  </si>
  <si>
    <t>Oplechování horních ploch a nadezdívek (atik) bez rohů z Pz plechu mechanicky kotvené rš 250 mm</t>
  </si>
  <si>
    <t>-1851697060</t>
  </si>
  <si>
    <t>61</t>
  </si>
  <si>
    <t>76421460x</t>
  </si>
  <si>
    <t>Oplechování horních ploch a atik bez rohů z Pz s povrch úpravou mechanicky kotvené rš 565 mm</t>
  </si>
  <si>
    <t>341280484</t>
  </si>
  <si>
    <t>62</t>
  </si>
  <si>
    <t>76431160x</t>
  </si>
  <si>
    <t>Lemování rovných zdí z Pz s povrchovou úpravou rš 200 mm</t>
  </si>
  <si>
    <t>-361011767</t>
  </si>
  <si>
    <t>63</t>
  </si>
  <si>
    <t>764511612</t>
  </si>
  <si>
    <t>Žlab podokapní hranatý z Pz s povrchovou úpravou rš 330 mm</t>
  </si>
  <si>
    <t>922706907</t>
  </si>
  <si>
    <t>64</t>
  </si>
  <si>
    <t>764511662</t>
  </si>
  <si>
    <t>Kotlík hranatý pro podokapní žlaby z Pz s povrchovou úpravou 330/100 mm</t>
  </si>
  <si>
    <t>1862884589</t>
  </si>
  <si>
    <t>65</t>
  </si>
  <si>
    <t>76451862x</t>
  </si>
  <si>
    <t>Svody kruhové včetně objímek, kolen, odskoků z Pz s povrchovou úpravou průměru 125 mm</t>
  </si>
  <si>
    <t>516990647</t>
  </si>
  <si>
    <t>4*3,5</t>
  </si>
  <si>
    <t>66</t>
  </si>
  <si>
    <t>765192811</t>
  </si>
  <si>
    <t>Demontáž střešního výlezu jakkékoliv plochy</t>
  </si>
  <si>
    <t>80691193</t>
  </si>
  <si>
    <t>67</t>
  </si>
  <si>
    <t>76512530x</t>
  </si>
  <si>
    <t>Montáž střešního výlezu plochy jednotlivě přes 0,25 m2</t>
  </si>
  <si>
    <t>720184413</t>
  </si>
  <si>
    <t>68</t>
  </si>
  <si>
    <t>5916462x</t>
  </si>
  <si>
    <t>výlez na střechu 900x1350mm</t>
  </si>
  <si>
    <t>-1584230178</t>
  </si>
  <si>
    <t>69</t>
  </si>
  <si>
    <t>998764203</t>
  </si>
  <si>
    <t>Přesun hmot procentní pro konstrukce klempířské v objektech v do 24 m</t>
  </si>
  <si>
    <t>1092599528</t>
  </si>
  <si>
    <t>OST</t>
  </si>
  <si>
    <t>Ostatní</t>
  </si>
  <si>
    <t>70</t>
  </si>
  <si>
    <t>OST-spec.01</t>
  </si>
  <si>
    <t>Záchytný systém proti pádu osob</t>
  </si>
  <si>
    <t>512</t>
  </si>
  <si>
    <t>942478357</t>
  </si>
  <si>
    <t>VP</t>
  </si>
  <si>
    <t xml:space="preserve">  Vícepráce</t>
  </si>
  <si>
    <t>PN</t>
  </si>
  <si>
    <t>02 - Terasy</t>
  </si>
  <si>
    <t xml:space="preserve">    771 - Podlahy z dlaždic</t>
  </si>
  <si>
    <t>340238212</t>
  </si>
  <si>
    <t>Zazdívka otvorů v příčkách nebo stěnách plochy do 1 m2 cihlami plnými tl přes 100 mm</t>
  </si>
  <si>
    <t>-1088678063</t>
  </si>
  <si>
    <t>3 "kolem chrličů</t>
  </si>
  <si>
    <t>622131101</t>
  </si>
  <si>
    <t>Cementový postřik vnějších stěn nanášený celoplošně ručně</t>
  </si>
  <si>
    <t>323804815</t>
  </si>
  <si>
    <t>(10,5+17,2+17,6+17+10,4+24,6+10,9+12,6+23,5)*0,15 "po demontáži keramických soklů pod hydroizolaci</t>
  </si>
  <si>
    <t>622331121</t>
  </si>
  <si>
    <t>Cementová omítka hladká jednovrstvá vnějších stěn nanášená ručně</t>
  </si>
  <si>
    <t>-1249158121</t>
  </si>
  <si>
    <t>632450121</t>
  </si>
  <si>
    <t>Vyrovnávací cementový potěr tl do 20 mm ze suchých směsí provedený v pásu</t>
  </si>
  <si>
    <t>-1455030183</t>
  </si>
  <si>
    <t>(2,12+33,4+7,05+0,3+0,3+14,4+0,3+0,3+4,1+2,12)*(0,3+0,16+0,16+0,15) "vyrovnání nadřímsového žlabu</t>
  </si>
  <si>
    <t>632450131</t>
  </si>
  <si>
    <t>Vyrovnávací cementový potěr tl do 20 mm ze suchých směsí provedený v ploše</t>
  </si>
  <si>
    <t>1973614569</t>
  </si>
  <si>
    <t>6,035+11,73+12,07+11,56+5,95+18,02+6,38+7,82+17,085 "skladba S3</t>
  </si>
  <si>
    <t>632902111</t>
  </si>
  <si>
    <t>Příprava zatvrdlého povrchu betonových mazanin pro cementový potěr cementovým mlékem</t>
  </si>
  <si>
    <t>-1189935332</t>
  </si>
  <si>
    <t>636311112</t>
  </si>
  <si>
    <t>Kladení dlažby z betonových dlaždic 40x40 cm na sucho na terče z umělé hmoty do výšky do 70 mm</t>
  </si>
  <si>
    <t>-2114924721</t>
  </si>
  <si>
    <t>59246002</t>
  </si>
  <si>
    <t>dlažba plošná betonová terasová hladká 400x400x40mm</t>
  </si>
  <si>
    <t>-78775209</t>
  </si>
  <si>
    <t>96,65*1,1 'Přepočtené koeficientem množství</t>
  </si>
  <si>
    <t>935932114</t>
  </si>
  <si>
    <t>Odvodňovací plastový žlab pro zatížení A15 vnitřní š 100 mm s roštem můstkovým z nerez oceli</t>
  </si>
  <si>
    <t>-1851157502</t>
  </si>
  <si>
    <t>1,4*9 "dle DET G</t>
  </si>
  <si>
    <t>945421110</t>
  </si>
  <si>
    <t>Hydraulická zvedací plošina na automobilovém podvozku výška zdvihu do 18 m včetně obsluhy</t>
  </si>
  <si>
    <t>hod</t>
  </si>
  <si>
    <t>203993395</t>
  </si>
  <si>
    <t>20*10 "pro práce nadřímsové žlaby odhad 20 pracovních dní po 10 hodinách</t>
  </si>
  <si>
    <t>-612696352</t>
  </si>
  <si>
    <t>6,035+11,73+12,07+11,56+5,95+18,02+6,38+7,82+17,085 "stávající skladba teras</t>
  </si>
  <si>
    <t>965042141</t>
  </si>
  <si>
    <t>Bourání podkladů pod dlažby nebo mazanin betonových nebo z litého asfaltu tl do 100 mm pl přes 4 m2</t>
  </si>
  <si>
    <t>-417845775</t>
  </si>
  <si>
    <t>(6,035+11,73+12,07+11,56+5,95+18,02+6,38+7,82+17,085)*0,07 "stávající skladba teras</t>
  </si>
  <si>
    <t>965081333</t>
  </si>
  <si>
    <t>Bourání podlah z dlaždic betonových, teracových nebo čedičových tl do 30 mm plochy přes 1 m2</t>
  </si>
  <si>
    <t>723155015</t>
  </si>
  <si>
    <t>965082923</t>
  </si>
  <si>
    <t>Odstranění násypů pod podlahami tl do 100 mm pl přes 2 m2</t>
  </si>
  <si>
    <t>-762795686</t>
  </si>
  <si>
    <t>(6,035+11,73+12,07+11,56+5,95+18,02+6,38+7,82+17,085)*0,11 "stávající skladba teras</t>
  </si>
  <si>
    <t>1858188831</t>
  </si>
  <si>
    <t>-1306726632</t>
  </si>
  <si>
    <t>-1721116387</t>
  </si>
  <si>
    <t>-647102101</t>
  </si>
  <si>
    <t>41,27*15 'Přepočtené koeficientem množství</t>
  </si>
  <si>
    <t>-1141965516</t>
  </si>
  <si>
    <t>742695889</t>
  </si>
  <si>
    <t>712300833</t>
  </si>
  <si>
    <t>Odstranění povlakové krytiny střech do 10° třívrstvé</t>
  </si>
  <si>
    <t>-28043674</t>
  </si>
  <si>
    <t>712300843</t>
  </si>
  <si>
    <t>Odstranění povlakové krytiny střech do 10° od zbytkového asfaltového pásu odsekáním</t>
  </si>
  <si>
    <t>603715444</t>
  </si>
  <si>
    <t>198667806</t>
  </si>
  <si>
    <t>(10,5+17,2+17,6+17+10,4+24,6+10,9+12,6+23,5-1,4*9)*0,4 "dle DET E a F</t>
  </si>
  <si>
    <t>1,9*9*0,25 "dle DET G</t>
  </si>
  <si>
    <t>-451872304</t>
  </si>
  <si>
    <t>153,61*0,00025 'Přepočtené koeficientem množství</t>
  </si>
  <si>
    <t>-620858206</t>
  </si>
  <si>
    <t>(10,5+17,2+17,6+17+10,4+24,6+10,9+12,6+23,5-1,4*9)*0,25 "dle DET E a F</t>
  </si>
  <si>
    <t>1,9*9*0,1 "dle DET G</t>
  </si>
  <si>
    <t>VDG.101027</t>
  </si>
  <si>
    <t>ICOLEP AL L 30, tl.3,0mm, -25°C (role/10m2)</t>
  </si>
  <si>
    <t>571992098</t>
  </si>
  <si>
    <t>131,29*1,15 'Přepočtené koeficientem množství</t>
  </si>
  <si>
    <t>-943645748</t>
  </si>
  <si>
    <t>Vedagard radon AL V4E</t>
  </si>
  <si>
    <t>Euroflex modrozeleny</t>
  </si>
  <si>
    <t>pás asfaltový natavitelný modifikovaný SBS tl 4,0mm s vložkou z hliníkové fólie, hliníkové fólie s textilií a spalitelnou PE fólií nebo jemnozrnným minerálním posypem na horním povrchu (např.: ELASTOBIT RADON AL4)</t>
  </si>
  <si>
    <t>-736049923</t>
  </si>
  <si>
    <t>153,61*1,3 'Přepočtené koeficientem množství</t>
  </si>
  <si>
    <t>-1637100389</t>
  </si>
  <si>
    <t>712341719</t>
  </si>
  <si>
    <t>Provedení povlakové krytiny střech do 10° pásy NAIP přitavením zaizolování prostupů hranatého průřezu plochy do 0,25 m2</t>
  </si>
  <si>
    <t>-1114015129</t>
  </si>
  <si>
    <t>71299800x</t>
  </si>
  <si>
    <t>Montáž atikového chrliče</t>
  </si>
  <si>
    <t>-1157794245</t>
  </si>
  <si>
    <t>TWT.TWC100X300BIT</t>
  </si>
  <si>
    <t>Chrlič TOPWET TWC 100x300 BIT, 100/300 mm hranatý</t>
  </si>
  <si>
    <t>1056726502</t>
  </si>
  <si>
    <t>712-spec.01</t>
  </si>
  <si>
    <t>Zaizolování nadřímsového žlabu</t>
  </si>
  <si>
    <t>1455089470</t>
  </si>
  <si>
    <t>P</t>
  </si>
  <si>
    <t>Poznámka k položce:_x000D_
cena obsahuje:_x000D_
penetraci podkladu Kempertec EP5 Primer + vsyp křemičitého písk_x000D_
2-komponentní stěrková hydroizolace tl. min. 2 mm s výztužnou vložkou 165 g/m2 Kemperol 2K PUR + Kemperol 165 Fleece</t>
  </si>
  <si>
    <t>(2,12+33,4+7,05+0,3+0,3+14,4+0,3+0,3+4,1+2,12)*(0,3+0,16+0,16+0,15) "nadřímsový žlab dle DET H</t>
  </si>
  <si>
    <t>681281478</t>
  </si>
  <si>
    <t>-1031666677</t>
  </si>
  <si>
    <t>28375912</t>
  </si>
  <si>
    <t>deska EPS 150 do plochých střech a podlah λ=0,035 tl 80mm</t>
  </si>
  <si>
    <t>-1104654357</t>
  </si>
  <si>
    <t>-1510814541</t>
  </si>
  <si>
    <t>28376142</t>
  </si>
  <si>
    <t>klín izolační z pěnového polystyrenu EPS 150 spádový</t>
  </si>
  <si>
    <t>226705872</t>
  </si>
  <si>
    <t>průměrná tl. 60 mm</t>
  </si>
  <si>
    <t>(6,035+11,73+12,07+11,56+5,95+18,02+6,38+7,82+17,085)*0,06 "skladba S3</t>
  </si>
  <si>
    <t>5,8*1,1 'Přepočtené koeficientem množství</t>
  </si>
  <si>
    <t>-283152257</t>
  </si>
  <si>
    <t>764004831</t>
  </si>
  <si>
    <t>Demontáž mezistřešního nebo zaatikového žlabu do suti</t>
  </si>
  <si>
    <t>875929804</t>
  </si>
  <si>
    <t>2,12+33,4+7,05+0,3+0,3+14,4+0,3+0,3+4,1+2,12 "demontáž stávajícího žlabu kolem teras v úrovni podlahy</t>
  </si>
  <si>
    <t>-378443468</t>
  </si>
  <si>
    <t>10,5+17,2+17,6+17+10,4+24,6+10,9+12,6+23,5-1,4*9 "dle DET E a F</t>
  </si>
  <si>
    <t>2,12+33,4+7,05+0,3+0,3+14,4+0,3+0,3+4,1+2,12 "dle DET H</t>
  </si>
  <si>
    <t>764214402</t>
  </si>
  <si>
    <t>Oplechování horních ploch a nadezdívek (atik) bez rohů z Pz plechu mechanicky kotvené rš 200 mm</t>
  </si>
  <si>
    <t>-1778743878</t>
  </si>
  <si>
    <t>2,12+33,4+7,05+0,3+0,3+14,4+0,3+0,3+4,1+2,12 "okapnice dle DET H</t>
  </si>
  <si>
    <t>Lemování rovných zdí  z Pz s povrchovou úpravou rš 290 mm</t>
  </si>
  <si>
    <t>-1037521818</t>
  </si>
  <si>
    <t>76431160y</t>
  </si>
  <si>
    <t>Lemování rovných zdí  z Pz s povrchovou úpravou rš 200 mm</t>
  </si>
  <si>
    <t>1630021285</t>
  </si>
  <si>
    <t>2,12+33,4+7,05+0,3+0,3+14,4+0,3+0,3+4,1+2,12 "krycí lišta dle DET H</t>
  </si>
  <si>
    <t>764-spec.01</t>
  </si>
  <si>
    <t>Nový střešní svod DN 125 prodloužení ležatého svodu do nadřímsového žlabu vč. vybourání otvoru a zapravení</t>
  </si>
  <si>
    <t>306177622</t>
  </si>
  <si>
    <t>-1747794993</t>
  </si>
  <si>
    <t>771</t>
  </si>
  <si>
    <t>Podlahy z dlaždic</t>
  </si>
  <si>
    <t>771473810</t>
  </si>
  <si>
    <t>Demontáž soklíků z dlaždic keramických lepených rovných</t>
  </si>
  <si>
    <t>585176422</t>
  </si>
  <si>
    <t>10,5+17,2+17,6+17+10,4+24,6+10,9+12,6+23,5 "obvody teras</t>
  </si>
  <si>
    <t>03 - Vedlejší rozpočtové náklady</t>
  </si>
  <si>
    <t>VRN - Vedlejší rozpočtové náklady</t>
  </si>
  <si>
    <t xml:space="preserve">    VRN1 - Průzkumné, geodetické a projektové práce</t>
  </si>
  <si>
    <t xml:space="preserve">    VRN2 - Příprava staveniště</t>
  </si>
  <si>
    <t xml:space="preserve">    VRN3 - Zařízení staveniště</t>
  </si>
  <si>
    <t xml:space="preserve">    VRN6 - Územní vlivy</t>
  </si>
  <si>
    <t xml:space="preserve">    VRN9 - Ostatní náklady</t>
  </si>
  <si>
    <t>VRN</t>
  </si>
  <si>
    <t>VRN1</t>
  </si>
  <si>
    <t>Průzkumné, geodetické a projektové práce</t>
  </si>
  <si>
    <t>013274000</t>
  </si>
  <si>
    <t>Pasportizace objektu před započetím prací</t>
  </si>
  <si>
    <t>1024</t>
  </si>
  <si>
    <t>2013791253</t>
  </si>
  <si>
    <t>VRN2</t>
  </si>
  <si>
    <t>Příprava staveniště</t>
  </si>
  <si>
    <t>020001000</t>
  </si>
  <si>
    <t>1814098743</t>
  </si>
  <si>
    <t>VRN3</t>
  </si>
  <si>
    <t>Zařízení staveniště</t>
  </si>
  <si>
    <t>030001000</t>
  </si>
  <si>
    <t>1633060334</t>
  </si>
  <si>
    <t>034103000</t>
  </si>
  <si>
    <t>Oplocení staveniště</t>
  </si>
  <si>
    <t>1388889532</t>
  </si>
  <si>
    <t>034503000</t>
  </si>
  <si>
    <t>Informační tabule na staveništi</t>
  </si>
  <si>
    <t>581597573</t>
  </si>
  <si>
    <t>035103001</t>
  </si>
  <si>
    <t>Pronájem ploch (zábor chodníku)</t>
  </si>
  <si>
    <t>-18458240</t>
  </si>
  <si>
    <t>039002000</t>
  </si>
  <si>
    <t>Zrušení zařízení staveniště</t>
  </si>
  <si>
    <t>-122991085</t>
  </si>
  <si>
    <t>VRN6</t>
  </si>
  <si>
    <t>Územní vlivy</t>
  </si>
  <si>
    <t>063002000</t>
  </si>
  <si>
    <t>Práce na těžce přístupných místech</t>
  </si>
  <si>
    <t>566238033</t>
  </si>
  <si>
    <t>065002000</t>
  </si>
  <si>
    <t>Mimostaveništní doprava materiálů</t>
  </si>
  <si>
    <t>-1659668111</t>
  </si>
  <si>
    <t>VRN9</t>
  </si>
  <si>
    <t>Ostatní náklady</t>
  </si>
  <si>
    <t>091003000</t>
  </si>
  <si>
    <t>Ostatní náklady bez rozlišení</t>
  </si>
  <si>
    <t>1516624386</t>
  </si>
</sst>
</file>

<file path=xl/styles.xml><?xml version="1.0" encoding="utf-8"?>
<styleSheet xmlns="http://schemas.openxmlformats.org/spreadsheetml/2006/main">
  <numFmts count="3">
    <numFmt numFmtId="164" formatCode="#,##0.00%"/>
    <numFmt numFmtId="165" formatCode="dd\.mm\.yyyy"/>
    <numFmt numFmtId="166" formatCode="#,##0.00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6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/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3" fillId="0" borderId="12" xfId="0" applyNumberFormat="1" applyFont="1" applyBorder="1" applyAlignment="1"/>
    <xf numFmtId="166" fontId="33" fillId="0" borderId="13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0" fontId="37" fillId="0" borderId="22" xfId="0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4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3" borderId="22" xfId="0" applyFont="1" applyFill="1" applyBorder="1" applyAlignment="1" applyProtection="1">
      <alignment horizontal="center" vertical="center"/>
      <protection locked="0"/>
    </xf>
    <xf numFmtId="49" fontId="0" fillId="3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center" vertical="center" wrapText="1"/>
      <protection locked="0"/>
    </xf>
    <xf numFmtId="4" fontId="0" fillId="3" borderId="22" xfId="0" applyNumberFormat="1" applyFont="1" applyFill="1" applyBorder="1" applyAlignment="1" applyProtection="1">
      <alignment vertical="center"/>
      <protection locked="0"/>
    </xf>
    <xf numFmtId="4" fontId="0" fillId="0" borderId="22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22" fillId="3" borderId="22" xfId="0" applyFont="1" applyFill="1" applyBorder="1" applyAlignment="1" applyProtection="1">
      <alignment horizontal="left" vertical="center"/>
      <protection locked="0"/>
    </xf>
    <xf numFmtId="0" fontId="22" fillId="3" borderId="22" xfId="0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38" fillId="0" borderId="0" xfId="0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99"/>
  <sheetViews>
    <sheetView showGridLines="0" topLeftCell="A112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255" t="s">
        <v>5</v>
      </c>
      <c r="AS2" s="221"/>
      <c r="AT2" s="221"/>
      <c r="AU2" s="221"/>
      <c r="AV2" s="221"/>
      <c r="AW2" s="221"/>
      <c r="AX2" s="221"/>
      <c r="AY2" s="221"/>
      <c r="AZ2" s="221"/>
      <c r="BA2" s="221"/>
      <c r="BB2" s="221"/>
      <c r="BC2" s="221"/>
      <c r="BD2" s="221"/>
      <c r="BE2" s="221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8</v>
      </c>
      <c r="BT3" s="18" t="s">
        <v>9</v>
      </c>
    </row>
    <row r="4" spans="1:74" s="1" customFormat="1" ht="24.95" customHeight="1">
      <c r="B4" s="21"/>
      <c r="D4" s="22" t="s">
        <v>10</v>
      </c>
      <c r="AR4" s="21"/>
      <c r="AS4" s="23" t="s">
        <v>11</v>
      </c>
      <c r="BE4" s="24" t="s">
        <v>12</v>
      </c>
      <c r="BS4" s="18" t="s">
        <v>8</v>
      </c>
    </row>
    <row r="5" spans="1:74" s="1" customFormat="1" ht="12" customHeight="1">
      <c r="B5" s="21"/>
      <c r="D5" s="25" t="s">
        <v>13</v>
      </c>
      <c r="K5" s="220" t="s">
        <v>14</v>
      </c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1"/>
      <c r="AO5" s="221"/>
      <c r="AR5" s="21"/>
      <c r="BE5" s="217" t="s">
        <v>15</v>
      </c>
      <c r="BS5" s="18" t="s">
        <v>6</v>
      </c>
    </row>
    <row r="6" spans="1:74" s="1" customFormat="1" ht="36.950000000000003" customHeight="1">
      <c r="B6" s="21"/>
      <c r="D6" s="27" t="s">
        <v>16</v>
      </c>
      <c r="K6" s="222" t="s">
        <v>17</v>
      </c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1"/>
      <c r="AO6" s="221"/>
      <c r="AR6" s="21"/>
      <c r="BE6" s="218"/>
      <c r="BS6" s="18" t="s">
        <v>6</v>
      </c>
    </row>
    <row r="7" spans="1:74" s="1" customFormat="1" ht="12" customHeight="1">
      <c r="B7" s="21"/>
      <c r="D7" s="28" t="s">
        <v>18</v>
      </c>
      <c r="K7" s="26" t="s">
        <v>1</v>
      </c>
      <c r="AK7" s="28" t="s">
        <v>19</v>
      </c>
      <c r="AN7" s="26" t="s">
        <v>1</v>
      </c>
      <c r="AR7" s="21"/>
      <c r="BE7" s="218"/>
      <c r="BS7" s="18" t="s">
        <v>6</v>
      </c>
    </row>
    <row r="8" spans="1:74" s="1" customFormat="1" ht="12" customHeight="1">
      <c r="B8" s="21"/>
      <c r="D8" s="28" t="s">
        <v>20</v>
      </c>
      <c r="K8" s="26" t="s">
        <v>21</v>
      </c>
      <c r="AK8" s="28" t="s">
        <v>22</v>
      </c>
      <c r="AN8" s="29" t="s">
        <v>23</v>
      </c>
      <c r="AR8" s="21"/>
      <c r="BE8" s="218"/>
      <c r="BS8" s="18" t="s">
        <v>6</v>
      </c>
    </row>
    <row r="9" spans="1:74" s="1" customFormat="1" ht="14.45" customHeight="1">
      <c r="B9" s="21"/>
      <c r="AR9" s="21"/>
      <c r="BE9" s="218"/>
      <c r="BS9" s="18" t="s">
        <v>6</v>
      </c>
    </row>
    <row r="10" spans="1:74" s="1" customFormat="1" ht="12" customHeight="1">
      <c r="B10" s="21"/>
      <c r="D10" s="28" t="s">
        <v>24</v>
      </c>
      <c r="AK10" s="28" t="s">
        <v>25</v>
      </c>
      <c r="AN10" s="26" t="s">
        <v>1</v>
      </c>
      <c r="AR10" s="21"/>
      <c r="BE10" s="218"/>
      <c r="BS10" s="18" t="s">
        <v>6</v>
      </c>
    </row>
    <row r="11" spans="1:74" s="1" customFormat="1" ht="18.399999999999999" customHeight="1">
      <c r="B11" s="21"/>
      <c r="E11" s="26" t="s">
        <v>26</v>
      </c>
      <c r="AK11" s="28" t="s">
        <v>27</v>
      </c>
      <c r="AN11" s="26" t="s">
        <v>1</v>
      </c>
      <c r="AR11" s="21"/>
      <c r="BE11" s="218"/>
      <c r="BS11" s="18" t="s">
        <v>6</v>
      </c>
    </row>
    <row r="12" spans="1:74" s="1" customFormat="1" ht="6.95" customHeight="1">
      <c r="B12" s="21"/>
      <c r="AR12" s="21"/>
      <c r="BE12" s="218"/>
      <c r="BS12" s="18" t="s">
        <v>6</v>
      </c>
    </row>
    <row r="13" spans="1:74" s="1" customFormat="1" ht="12" customHeight="1">
      <c r="B13" s="21"/>
      <c r="D13" s="28" t="s">
        <v>28</v>
      </c>
      <c r="AK13" s="28" t="s">
        <v>25</v>
      </c>
      <c r="AN13" s="30" t="s">
        <v>29</v>
      </c>
      <c r="AR13" s="21"/>
      <c r="BE13" s="218"/>
      <c r="BS13" s="18" t="s">
        <v>6</v>
      </c>
    </row>
    <row r="14" spans="1:74" ht="12.75">
      <c r="B14" s="21"/>
      <c r="E14" s="223" t="s">
        <v>29</v>
      </c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8" t="s">
        <v>27</v>
      </c>
      <c r="AN14" s="30" t="s">
        <v>29</v>
      </c>
      <c r="AR14" s="21"/>
      <c r="BE14" s="218"/>
      <c r="BS14" s="18" t="s">
        <v>6</v>
      </c>
    </row>
    <row r="15" spans="1:74" s="1" customFormat="1" ht="6.95" customHeight="1">
      <c r="B15" s="21"/>
      <c r="AR15" s="21"/>
      <c r="BE15" s="218"/>
      <c r="BS15" s="18" t="s">
        <v>3</v>
      </c>
    </row>
    <row r="16" spans="1:74" s="1" customFormat="1" ht="12" customHeight="1">
      <c r="B16" s="21"/>
      <c r="D16" s="28" t="s">
        <v>30</v>
      </c>
      <c r="AK16" s="28" t="s">
        <v>25</v>
      </c>
      <c r="AN16" s="26" t="s">
        <v>1</v>
      </c>
      <c r="AR16" s="21"/>
      <c r="BE16" s="218"/>
      <c r="BS16" s="18" t="s">
        <v>3</v>
      </c>
    </row>
    <row r="17" spans="1:71" s="1" customFormat="1" ht="18.399999999999999" customHeight="1">
      <c r="B17" s="21"/>
      <c r="E17" s="26" t="s">
        <v>31</v>
      </c>
      <c r="AK17" s="28" t="s">
        <v>27</v>
      </c>
      <c r="AN17" s="26" t="s">
        <v>1</v>
      </c>
      <c r="AR17" s="21"/>
      <c r="BE17" s="218"/>
      <c r="BS17" s="18" t="s">
        <v>32</v>
      </c>
    </row>
    <row r="18" spans="1:71" s="1" customFormat="1" ht="6.95" customHeight="1">
      <c r="B18" s="21"/>
      <c r="AR18" s="21"/>
      <c r="BE18" s="218"/>
      <c r="BS18" s="18" t="s">
        <v>8</v>
      </c>
    </row>
    <row r="19" spans="1:71" s="1" customFormat="1" ht="12" customHeight="1">
      <c r="B19" s="21"/>
      <c r="D19" s="28" t="s">
        <v>33</v>
      </c>
      <c r="AK19" s="28" t="s">
        <v>25</v>
      </c>
      <c r="AN19" s="26" t="s">
        <v>1</v>
      </c>
      <c r="AR19" s="21"/>
      <c r="BE19" s="218"/>
      <c r="BS19" s="18" t="s">
        <v>8</v>
      </c>
    </row>
    <row r="20" spans="1:71" s="1" customFormat="1" ht="18.399999999999999" customHeight="1">
      <c r="B20" s="21"/>
      <c r="E20" s="26" t="s">
        <v>34</v>
      </c>
      <c r="AK20" s="28" t="s">
        <v>27</v>
      </c>
      <c r="AN20" s="26" t="s">
        <v>1</v>
      </c>
      <c r="AR20" s="21"/>
      <c r="BE20" s="218"/>
      <c r="BS20" s="18" t="s">
        <v>32</v>
      </c>
    </row>
    <row r="21" spans="1:71" s="1" customFormat="1" ht="6.95" customHeight="1">
      <c r="B21" s="21"/>
      <c r="AR21" s="21"/>
      <c r="BE21" s="218"/>
    </row>
    <row r="22" spans="1:71" s="1" customFormat="1" ht="12" customHeight="1">
      <c r="B22" s="21"/>
      <c r="D22" s="28" t="s">
        <v>35</v>
      </c>
      <c r="AR22" s="21"/>
      <c r="BE22" s="218"/>
    </row>
    <row r="23" spans="1:71" s="1" customFormat="1" ht="16.5" customHeight="1">
      <c r="B23" s="21"/>
      <c r="E23" s="225" t="s">
        <v>1</v>
      </c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R23" s="21"/>
      <c r="BE23" s="218"/>
    </row>
    <row r="24" spans="1:71" s="1" customFormat="1" ht="6.95" customHeight="1">
      <c r="B24" s="21"/>
      <c r="AR24" s="21"/>
      <c r="BE24" s="218"/>
    </row>
    <row r="25" spans="1:71" s="1" customFormat="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18"/>
    </row>
    <row r="26" spans="1:71" s="2" customFormat="1" ht="25.9" customHeight="1">
      <c r="A26" s="33"/>
      <c r="B26" s="34"/>
      <c r="C26" s="33"/>
      <c r="D26" s="35" t="s">
        <v>36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26">
        <f>ROUND(AG94,2)</f>
        <v>0</v>
      </c>
      <c r="AL26" s="227"/>
      <c r="AM26" s="227"/>
      <c r="AN26" s="227"/>
      <c r="AO26" s="227"/>
      <c r="AP26" s="33"/>
      <c r="AQ26" s="33"/>
      <c r="AR26" s="34"/>
      <c r="BE26" s="218"/>
    </row>
    <row r="27" spans="1:7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18"/>
    </row>
    <row r="28" spans="1:71" s="2" customFormat="1" ht="12.75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28" t="s">
        <v>37</v>
      </c>
      <c r="M28" s="228"/>
      <c r="N28" s="228"/>
      <c r="O28" s="228"/>
      <c r="P28" s="228"/>
      <c r="Q28" s="33"/>
      <c r="R28" s="33"/>
      <c r="S28" s="33"/>
      <c r="T28" s="33"/>
      <c r="U28" s="33"/>
      <c r="V28" s="33"/>
      <c r="W28" s="228" t="s">
        <v>38</v>
      </c>
      <c r="X28" s="228"/>
      <c r="Y28" s="228"/>
      <c r="Z28" s="228"/>
      <c r="AA28" s="228"/>
      <c r="AB28" s="228"/>
      <c r="AC28" s="228"/>
      <c r="AD28" s="228"/>
      <c r="AE28" s="228"/>
      <c r="AF28" s="33"/>
      <c r="AG28" s="33"/>
      <c r="AH28" s="33"/>
      <c r="AI28" s="33"/>
      <c r="AJ28" s="33"/>
      <c r="AK28" s="228" t="s">
        <v>39</v>
      </c>
      <c r="AL28" s="228"/>
      <c r="AM28" s="228"/>
      <c r="AN28" s="228"/>
      <c r="AO28" s="228"/>
      <c r="AP28" s="33"/>
      <c r="AQ28" s="33"/>
      <c r="AR28" s="34"/>
      <c r="BE28" s="218"/>
    </row>
    <row r="29" spans="1:71" s="3" customFormat="1" ht="14.45" customHeight="1">
      <c r="B29" s="38"/>
      <c r="D29" s="28" t="s">
        <v>40</v>
      </c>
      <c r="F29" s="28" t="s">
        <v>41</v>
      </c>
      <c r="L29" s="231">
        <v>0.21</v>
      </c>
      <c r="M29" s="230"/>
      <c r="N29" s="230"/>
      <c r="O29" s="230"/>
      <c r="P29" s="230"/>
      <c r="W29" s="229">
        <f>ROUND(AZ94, 2)</f>
        <v>0</v>
      </c>
      <c r="X29" s="230"/>
      <c r="Y29" s="230"/>
      <c r="Z29" s="230"/>
      <c r="AA29" s="230"/>
      <c r="AB29" s="230"/>
      <c r="AC29" s="230"/>
      <c r="AD29" s="230"/>
      <c r="AE29" s="230"/>
      <c r="AK29" s="229">
        <f>ROUND(AV94, 2)</f>
        <v>0</v>
      </c>
      <c r="AL29" s="230"/>
      <c r="AM29" s="230"/>
      <c r="AN29" s="230"/>
      <c r="AO29" s="230"/>
      <c r="AR29" s="38"/>
      <c r="BE29" s="219"/>
    </row>
    <row r="30" spans="1:71" s="3" customFormat="1" ht="14.45" customHeight="1">
      <c r="B30" s="38"/>
      <c r="F30" s="28" t="s">
        <v>42</v>
      </c>
      <c r="L30" s="231">
        <v>0.15</v>
      </c>
      <c r="M30" s="230"/>
      <c r="N30" s="230"/>
      <c r="O30" s="230"/>
      <c r="P30" s="230"/>
      <c r="W30" s="229">
        <f>ROUND(BA94, 2)</f>
        <v>0</v>
      </c>
      <c r="X30" s="230"/>
      <c r="Y30" s="230"/>
      <c r="Z30" s="230"/>
      <c r="AA30" s="230"/>
      <c r="AB30" s="230"/>
      <c r="AC30" s="230"/>
      <c r="AD30" s="230"/>
      <c r="AE30" s="230"/>
      <c r="AK30" s="229">
        <f>ROUND(AW94, 2)</f>
        <v>0</v>
      </c>
      <c r="AL30" s="230"/>
      <c r="AM30" s="230"/>
      <c r="AN30" s="230"/>
      <c r="AO30" s="230"/>
      <c r="AR30" s="38"/>
      <c r="BE30" s="219"/>
    </row>
    <row r="31" spans="1:71" s="3" customFormat="1" ht="14.45" hidden="1" customHeight="1">
      <c r="B31" s="38"/>
      <c r="F31" s="28" t="s">
        <v>43</v>
      </c>
      <c r="L31" s="231">
        <v>0.21</v>
      </c>
      <c r="M31" s="230"/>
      <c r="N31" s="230"/>
      <c r="O31" s="230"/>
      <c r="P31" s="230"/>
      <c r="W31" s="229">
        <f>ROUND(BB94, 2)</f>
        <v>0</v>
      </c>
      <c r="X31" s="230"/>
      <c r="Y31" s="230"/>
      <c r="Z31" s="230"/>
      <c r="AA31" s="230"/>
      <c r="AB31" s="230"/>
      <c r="AC31" s="230"/>
      <c r="AD31" s="230"/>
      <c r="AE31" s="230"/>
      <c r="AK31" s="229">
        <v>0</v>
      </c>
      <c r="AL31" s="230"/>
      <c r="AM31" s="230"/>
      <c r="AN31" s="230"/>
      <c r="AO31" s="230"/>
      <c r="AR31" s="38"/>
      <c r="BE31" s="219"/>
    </row>
    <row r="32" spans="1:71" s="3" customFormat="1" ht="14.45" hidden="1" customHeight="1">
      <c r="B32" s="38"/>
      <c r="F32" s="28" t="s">
        <v>44</v>
      </c>
      <c r="L32" s="231">
        <v>0.15</v>
      </c>
      <c r="M32" s="230"/>
      <c r="N32" s="230"/>
      <c r="O32" s="230"/>
      <c r="P32" s="230"/>
      <c r="W32" s="229">
        <f>ROUND(BC94, 2)</f>
        <v>0</v>
      </c>
      <c r="X32" s="230"/>
      <c r="Y32" s="230"/>
      <c r="Z32" s="230"/>
      <c r="AA32" s="230"/>
      <c r="AB32" s="230"/>
      <c r="AC32" s="230"/>
      <c r="AD32" s="230"/>
      <c r="AE32" s="230"/>
      <c r="AK32" s="229">
        <v>0</v>
      </c>
      <c r="AL32" s="230"/>
      <c r="AM32" s="230"/>
      <c r="AN32" s="230"/>
      <c r="AO32" s="230"/>
      <c r="AR32" s="38"/>
      <c r="BE32" s="219"/>
    </row>
    <row r="33" spans="1:57" s="3" customFormat="1" ht="14.45" hidden="1" customHeight="1">
      <c r="B33" s="38"/>
      <c r="F33" s="28" t="s">
        <v>45</v>
      </c>
      <c r="L33" s="231">
        <v>0</v>
      </c>
      <c r="M33" s="230"/>
      <c r="N33" s="230"/>
      <c r="O33" s="230"/>
      <c r="P33" s="230"/>
      <c r="W33" s="229">
        <f>ROUND(BD94, 2)</f>
        <v>0</v>
      </c>
      <c r="X33" s="230"/>
      <c r="Y33" s="230"/>
      <c r="Z33" s="230"/>
      <c r="AA33" s="230"/>
      <c r="AB33" s="230"/>
      <c r="AC33" s="230"/>
      <c r="AD33" s="230"/>
      <c r="AE33" s="230"/>
      <c r="AK33" s="229">
        <v>0</v>
      </c>
      <c r="AL33" s="230"/>
      <c r="AM33" s="230"/>
      <c r="AN33" s="230"/>
      <c r="AO33" s="230"/>
      <c r="AR33" s="38"/>
      <c r="BE33" s="219"/>
    </row>
    <row r="34" spans="1:57" s="2" customFormat="1" ht="6.95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218"/>
    </row>
    <row r="35" spans="1:57" s="2" customFormat="1" ht="25.9" customHeight="1">
      <c r="A35" s="33"/>
      <c r="B35" s="34"/>
      <c r="C35" s="39"/>
      <c r="D35" s="40" t="s">
        <v>46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47</v>
      </c>
      <c r="U35" s="41"/>
      <c r="V35" s="41"/>
      <c r="W35" s="41"/>
      <c r="X35" s="232" t="s">
        <v>48</v>
      </c>
      <c r="Y35" s="233"/>
      <c r="Z35" s="233"/>
      <c r="AA35" s="233"/>
      <c r="AB35" s="233"/>
      <c r="AC35" s="41"/>
      <c r="AD35" s="41"/>
      <c r="AE35" s="41"/>
      <c r="AF35" s="41"/>
      <c r="AG35" s="41"/>
      <c r="AH35" s="41"/>
      <c r="AI35" s="41"/>
      <c r="AJ35" s="41"/>
      <c r="AK35" s="234">
        <f>SUM(AK26:AK33)</f>
        <v>0</v>
      </c>
      <c r="AL35" s="233"/>
      <c r="AM35" s="233"/>
      <c r="AN35" s="233"/>
      <c r="AO35" s="235"/>
      <c r="AP35" s="39"/>
      <c r="AQ35" s="39"/>
      <c r="AR35" s="34"/>
      <c r="BE35" s="33"/>
    </row>
    <row r="36" spans="1:57" s="2" customFormat="1" ht="6.95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14.45" customHeight="1">
      <c r="A37" s="33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4"/>
      <c r="BE37" s="33"/>
    </row>
    <row r="38" spans="1:57" s="1" customFormat="1" ht="14.45" customHeight="1">
      <c r="B38" s="21"/>
      <c r="AR38" s="21"/>
    </row>
    <row r="39" spans="1:57" s="1" customFormat="1" ht="14.45" customHeight="1">
      <c r="B39" s="21"/>
      <c r="AR39" s="21"/>
    </row>
    <row r="40" spans="1:57" s="1" customFormat="1" ht="14.45" customHeight="1">
      <c r="B40" s="21"/>
      <c r="AR40" s="21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3"/>
      <c r="D49" s="44" t="s">
        <v>49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4" t="s">
        <v>50</v>
      </c>
      <c r="AI49" s="45"/>
      <c r="AJ49" s="45"/>
      <c r="AK49" s="45"/>
      <c r="AL49" s="45"/>
      <c r="AM49" s="45"/>
      <c r="AN49" s="45"/>
      <c r="AO49" s="45"/>
      <c r="AR49" s="43"/>
    </row>
    <row r="50" spans="1:57" ht="11.25">
      <c r="B50" s="21"/>
      <c r="AR50" s="21"/>
    </row>
    <row r="51" spans="1:57" ht="11.25">
      <c r="B51" s="21"/>
      <c r="AR51" s="21"/>
    </row>
    <row r="52" spans="1:57" ht="11.25">
      <c r="B52" s="21"/>
      <c r="AR52" s="21"/>
    </row>
    <row r="53" spans="1:57" ht="11.25">
      <c r="B53" s="21"/>
      <c r="AR53" s="21"/>
    </row>
    <row r="54" spans="1:57" ht="11.25">
      <c r="B54" s="21"/>
      <c r="AR54" s="21"/>
    </row>
    <row r="55" spans="1:57" ht="11.25">
      <c r="B55" s="21"/>
      <c r="AR55" s="21"/>
    </row>
    <row r="56" spans="1:57" ht="11.25">
      <c r="B56" s="21"/>
      <c r="AR56" s="21"/>
    </row>
    <row r="57" spans="1:57" ht="11.25">
      <c r="B57" s="21"/>
      <c r="AR57" s="21"/>
    </row>
    <row r="58" spans="1:57" ht="11.25">
      <c r="B58" s="21"/>
      <c r="AR58" s="21"/>
    </row>
    <row r="59" spans="1:57" ht="11.25">
      <c r="B59" s="21"/>
      <c r="AR59" s="21"/>
    </row>
    <row r="60" spans="1:57" s="2" customFormat="1" ht="12.75">
      <c r="A60" s="33"/>
      <c r="B60" s="34"/>
      <c r="C60" s="33"/>
      <c r="D60" s="46" t="s">
        <v>51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6" t="s">
        <v>52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46" t="s">
        <v>51</v>
      </c>
      <c r="AI60" s="36"/>
      <c r="AJ60" s="36"/>
      <c r="AK60" s="36"/>
      <c r="AL60" s="36"/>
      <c r="AM60" s="46" t="s">
        <v>52</v>
      </c>
      <c r="AN60" s="36"/>
      <c r="AO60" s="36"/>
      <c r="AP60" s="33"/>
      <c r="AQ60" s="33"/>
      <c r="AR60" s="34"/>
      <c r="BE60" s="33"/>
    </row>
    <row r="61" spans="1:57" ht="11.25">
      <c r="B61" s="21"/>
      <c r="AR61" s="21"/>
    </row>
    <row r="62" spans="1:57" ht="11.25">
      <c r="B62" s="21"/>
      <c r="AR62" s="21"/>
    </row>
    <row r="63" spans="1:57" ht="11.25">
      <c r="B63" s="21"/>
      <c r="AR63" s="21"/>
    </row>
    <row r="64" spans="1:57" s="2" customFormat="1" ht="12.75">
      <c r="A64" s="33"/>
      <c r="B64" s="34"/>
      <c r="C64" s="33"/>
      <c r="D64" s="44" t="s">
        <v>53</v>
      </c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4" t="s">
        <v>54</v>
      </c>
      <c r="AI64" s="47"/>
      <c r="AJ64" s="47"/>
      <c r="AK64" s="47"/>
      <c r="AL64" s="47"/>
      <c r="AM64" s="47"/>
      <c r="AN64" s="47"/>
      <c r="AO64" s="47"/>
      <c r="AP64" s="33"/>
      <c r="AQ64" s="33"/>
      <c r="AR64" s="34"/>
      <c r="BE64" s="33"/>
    </row>
    <row r="65" spans="1:57" ht="11.25">
      <c r="B65" s="21"/>
      <c r="AR65" s="21"/>
    </row>
    <row r="66" spans="1:57" ht="11.25">
      <c r="B66" s="21"/>
      <c r="AR66" s="21"/>
    </row>
    <row r="67" spans="1:57" ht="11.25">
      <c r="B67" s="21"/>
      <c r="AR67" s="21"/>
    </row>
    <row r="68" spans="1:57" ht="11.25">
      <c r="B68" s="21"/>
      <c r="AR68" s="21"/>
    </row>
    <row r="69" spans="1:57" ht="11.25">
      <c r="B69" s="21"/>
      <c r="AR69" s="21"/>
    </row>
    <row r="70" spans="1:57" ht="11.25">
      <c r="B70" s="21"/>
      <c r="AR70" s="21"/>
    </row>
    <row r="71" spans="1:57" ht="11.25">
      <c r="B71" s="21"/>
      <c r="AR71" s="21"/>
    </row>
    <row r="72" spans="1:57" ht="11.25">
      <c r="B72" s="21"/>
      <c r="AR72" s="21"/>
    </row>
    <row r="73" spans="1:57" ht="11.25">
      <c r="B73" s="21"/>
      <c r="AR73" s="21"/>
    </row>
    <row r="74" spans="1:57" ht="11.25">
      <c r="B74" s="21"/>
      <c r="AR74" s="21"/>
    </row>
    <row r="75" spans="1:57" s="2" customFormat="1" ht="12.75">
      <c r="A75" s="33"/>
      <c r="B75" s="34"/>
      <c r="C75" s="33"/>
      <c r="D75" s="46" t="s">
        <v>51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6" t="s">
        <v>52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46" t="s">
        <v>51</v>
      </c>
      <c r="AI75" s="36"/>
      <c r="AJ75" s="36"/>
      <c r="AK75" s="36"/>
      <c r="AL75" s="36"/>
      <c r="AM75" s="46" t="s">
        <v>52</v>
      </c>
      <c r="AN75" s="36"/>
      <c r="AO75" s="36"/>
      <c r="AP75" s="33"/>
      <c r="AQ75" s="33"/>
      <c r="AR75" s="34"/>
      <c r="BE75" s="33"/>
    </row>
    <row r="76" spans="1:57" s="2" customFormat="1" ht="11.25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4"/>
      <c r="BE76" s="33"/>
    </row>
    <row r="77" spans="1:57" s="2" customFormat="1" ht="6.9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34"/>
      <c r="BE77" s="33"/>
    </row>
    <row r="81" spans="1:9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34"/>
      <c r="BE81" s="33"/>
    </row>
    <row r="82" spans="1:91" s="2" customFormat="1" ht="24.95" customHeight="1">
      <c r="A82" s="33"/>
      <c r="B82" s="34"/>
      <c r="C82" s="22" t="s">
        <v>55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4"/>
      <c r="BE82" s="33"/>
    </row>
    <row r="83" spans="1:9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4"/>
      <c r="BE83" s="33"/>
    </row>
    <row r="84" spans="1:91" s="4" customFormat="1" ht="12" customHeight="1">
      <c r="B84" s="52"/>
      <c r="C84" s="28" t="s">
        <v>13</v>
      </c>
      <c r="L84" s="4" t="str">
        <f>K5</f>
        <v>21/253</v>
      </c>
      <c r="AR84" s="52"/>
    </row>
    <row r="85" spans="1:91" s="5" customFormat="1" ht="36.950000000000003" customHeight="1">
      <c r="B85" s="53"/>
      <c r="C85" s="54" t="s">
        <v>16</v>
      </c>
      <c r="L85" s="236" t="str">
        <f>K6</f>
        <v>Oprava střechy a teras, Bělohorská 1688-1689, Praha 6</v>
      </c>
      <c r="M85" s="237"/>
      <c r="N85" s="237"/>
      <c r="O85" s="237"/>
      <c r="P85" s="237"/>
      <c r="Q85" s="237"/>
      <c r="R85" s="237"/>
      <c r="S85" s="237"/>
      <c r="T85" s="237"/>
      <c r="U85" s="237"/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7"/>
      <c r="AN85" s="237"/>
      <c r="AO85" s="237"/>
      <c r="AR85" s="53"/>
    </row>
    <row r="86" spans="1:91" s="2" customFormat="1" ht="6.95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4"/>
      <c r="BE86" s="33"/>
    </row>
    <row r="87" spans="1:91" s="2" customFormat="1" ht="12" customHeight="1">
      <c r="A87" s="33"/>
      <c r="B87" s="34"/>
      <c r="C87" s="28" t="s">
        <v>20</v>
      </c>
      <c r="D87" s="33"/>
      <c r="E87" s="33"/>
      <c r="F87" s="33"/>
      <c r="G87" s="33"/>
      <c r="H87" s="33"/>
      <c r="I87" s="33"/>
      <c r="J87" s="33"/>
      <c r="K87" s="33"/>
      <c r="L87" s="55" t="str">
        <f>IF(K8="","",K8)</f>
        <v>Bělohorská 1688-1689, Praha 6 - Břevnov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8" t="s">
        <v>22</v>
      </c>
      <c r="AJ87" s="33"/>
      <c r="AK87" s="33"/>
      <c r="AL87" s="33"/>
      <c r="AM87" s="238" t="str">
        <f>IF(AN8= "","",AN8)</f>
        <v>11. 6. 2021</v>
      </c>
      <c r="AN87" s="238"/>
      <c r="AO87" s="33"/>
      <c r="AP87" s="33"/>
      <c r="AQ87" s="33"/>
      <c r="AR87" s="34"/>
      <c r="BE87" s="33"/>
    </row>
    <row r="88" spans="1:91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4"/>
      <c r="BE88" s="33"/>
    </row>
    <row r="89" spans="1:91" s="2" customFormat="1" ht="15.2" customHeight="1">
      <c r="A89" s="33"/>
      <c r="B89" s="34"/>
      <c r="C89" s="28" t="s">
        <v>24</v>
      </c>
      <c r="D89" s="33"/>
      <c r="E89" s="33"/>
      <c r="F89" s="33"/>
      <c r="G89" s="33"/>
      <c r="H89" s="33"/>
      <c r="I89" s="33"/>
      <c r="J89" s="33"/>
      <c r="K89" s="33"/>
      <c r="L89" s="4" t="str">
        <f>IF(E11= "","",E11)</f>
        <v>AUSTIS-REAL s.r.o., Pod Marjánkou 1675/41, Praha 6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8" t="s">
        <v>30</v>
      </c>
      <c r="AJ89" s="33"/>
      <c r="AK89" s="33"/>
      <c r="AL89" s="33"/>
      <c r="AM89" s="239" t="str">
        <f>IF(E17="","",E17)</f>
        <v>Ing. Jan Vojtěchovský</v>
      </c>
      <c r="AN89" s="240"/>
      <c r="AO89" s="240"/>
      <c r="AP89" s="240"/>
      <c r="AQ89" s="33"/>
      <c r="AR89" s="34"/>
      <c r="AS89" s="241" t="s">
        <v>56</v>
      </c>
      <c r="AT89" s="242"/>
      <c r="AU89" s="57"/>
      <c r="AV89" s="57"/>
      <c r="AW89" s="57"/>
      <c r="AX89" s="57"/>
      <c r="AY89" s="57"/>
      <c r="AZ89" s="57"/>
      <c r="BA89" s="57"/>
      <c r="BB89" s="57"/>
      <c r="BC89" s="57"/>
      <c r="BD89" s="58"/>
      <c r="BE89" s="33"/>
    </row>
    <row r="90" spans="1:91" s="2" customFormat="1" ht="15.2" customHeight="1">
      <c r="A90" s="33"/>
      <c r="B90" s="34"/>
      <c r="C90" s="28" t="s">
        <v>28</v>
      </c>
      <c r="D90" s="33"/>
      <c r="E90" s="33"/>
      <c r="F90" s="33"/>
      <c r="G90" s="33"/>
      <c r="H90" s="33"/>
      <c r="I90" s="33"/>
      <c r="J90" s="33"/>
      <c r="K90" s="33"/>
      <c r="L90" s="4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8" t="s">
        <v>33</v>
      </c>
      <c r="AJ90" s="33"/>
      <c r="AK90" s="33"/>
      <c r="AL90" s="33"/>
      <c r="AM90" s="239" t="str">
        <f>IF(E20="","",E20)</f>
        <v>Ing. Petr Kopecký</v>
      </c>
      <c r="AN90" s="240"/>
      <c r="AO90" s="240"/>
      <c r="AP90" s="240"/>
      <c r="AQ90" s="33"/>
      <c r="AR90" s="34"/>
      <c r="AS90" s="243"/>
      <c r="AT90" s="244"/>
      <c r="AU90" s="59"/>
      <c r="AV90" s="59"/>
      <c r="AW90" s="59"/>
      <c r="AX90" s="59"/>
      <c r="AY90" s="59"/>
      <c r="AZ90" s="59"/>
      <c r="BA90" s="59"/>
      <c r="BB90" s="59"/>
      <c r="BC90" s="59"/>
      <c r="BD90" s="60"/>
      <c r="BE90" s="33"/>
    </row>
    <row r="91" spans="1:91" s="2" customFormat="1" ht="10.9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4"/>
      <c r="AS91" s="243"/>
      <c r="AT91" s="244"/>
      <c r="AU91" s="59"/>
      <c r="AV91" s="59"/>
      <c r="AW91" s="59"/>
      <c r="AX91" s="59"/>
      <c r="AY91" s="59"/>
      <c r="AZ91" s="59"/>
      <c r="BA91" s="59"/>
      <c r="BB91" s="59"/>
      <c r="BC91" s="59"/>
      <c r="BD91" s="60"/>
      <c r="BE91" s="33"/>
    </row>
    <row r="92" spans="1:91" s="2" customFormat="1" ht="29.25" customHeight="1">
      <c r="A92" s="33"/>
      <c r="B92" s="34"/>
      <c r="C92" s="245" t="s">
        <v>57</v>
      </c>
      <c r="D92" s="246"/>
      <c r="E92" s="246"/>
      <c r="F92" s="246"/>
      <c r="G92" s="246"/>
      <c r="H92" s="61"/>
      <c r="I92" s="247" t="s">
        <v>58</v>
      </c>
      <c r="J92" s="246"/>
      <c r="K92" s="246"/>
      <c r="L92" s="246"/>
      <c r="M92" s="246"/>
      <c r="N92" s="246"/>
      <c r="O92" s="246"/>
      <c r="P92" s="246"/>
      <c r="Q92" s="246"/>
      <c r="R92" s="246"/>
      <c r="S92" s="246"/>
      <c r="T92" s="246"/>
      <c r="U92" s="246"/>
      <c r="V92" s="246"/>
      <c r="W92" s="246"/>
      <c r="X92" s="246"/>
      <c r="Y92" s="246"/>
      <c r="Z92" s="246"/>
      <c r="AA92" s="246"/>
      <c r="AB92" s="246"/>
      <c r="AC92" s="246"/>
      <c r="AD92" s="246"/>
      <c r="AE92" s="246"/>
      <c r="AF92" s="246"/>
      <c r="AG92" s="248" t="s">
        <v>59</v>
      </c>
      <c r="AH92" s="246"/>
      <c r="AI92" s="246"/>
      <c r="AJ92" s="246"/>
      <c r="AK92" s="246"/>
      <c r="AL92" s="246"/>
      <c r="AM92" s="246"/>
      <c r="AN92" s="247" t="s">
        <v>60</v>
      </c>
      <c r="AO92" s="246"/>
      <c r="AP92" s="249"/>
      <c r="AQ92" s="62" t="s">
        <v>61</v>
      </c>
      <c r="AR92" s="34"/>
      <c r="AS92" s="63" t="s">
        <v>62</v>
      </c>
      <c r="AT92" s="64" t="s">
        <v>63</v>
      </c>
      <c r="AU92" s="64" t="s">
        <v>64</v>
      </c>
      <c r="AV92" s="64" t="s">
        <v>65</v>
      </c>
      <c r="AW92" s="64" t="s">
        <v>66</v>
      </c>
      <c r="AX92" s="64" t="s">
        <v>67</v>
      </c>
      <c r="AY92" s="64" t="s">
        <v>68</v>
      </c>
      <c r="AZ92" s="64" t="s">
        <v>69</v>
      </c>
      <c r="BA92" s="64" t="s">
        <v>70</v>
      </c>
      <c r="BB92" s="64" t="s">
        <v>71</v>
      </c>
      <c r="BC92" s="64" t="s">
        <v>72</v>
      </c>
      <c r="BD92" s="65" t="s">
        <v>73</v>
      </c>
      <c r="BE92" s="33"/>
    </row>
    <row r="93" spans="1:91" s="2" customFormat="1" ht="10.9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4"/>
      <c r="AS93" s="66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8"/>
      <c r="BE93" s="33"/>
    </row>
    <row r="94" spans="1:91" s="6" customFormat="1" ht="32.450000000000003" customHeight="1">
      <c r="B94" s="69"/>
      <c r="C94" s="70" t="s">
        <v>74</v>
      </c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253">
        <f>ROUND(SUM(AG95:AG97),2)</f>
        <v>0</v>
      </c>
      <c r="AH94" s="253"/>
      <c r="AI94" s="253"/>
      <c r="AJ94" s="253"/>
      <c r="AK94" s="253"/>
      <c r="AL94" s="253"/>
      <c r="AM94" s="253"/>
      <c r="AN94" s="254">
        <f>SUM(AG94,AT94)</f>
        <v>0</v>
      </c>
      <c r="AO94" s="254"/>
      <c r="AP94" s="254"/>
      <c r="AQ94" s="73" t="s">
        <v>1</v>
      </c>
      <c r="AR94" s="69"/>
      <c r="AS94" s="74">
        <f>ROUND(SUM(AS95:AS97),2)</f>
        <v>0</v>
      </c>
      <c r="AT94" s="75">
        <f>ROUND(SUM(AV94:AW94),2)</f>
        <v>0</v>
      </c>
      <c r="AU94" s="76">
        <f>ROUND(SUM(AU95:AU97),5)</f>
        <v>0</v>
      </c>
      <c r="AV94" s="75">
        <f>ROUND(AZ94*L29,2)</f>
        <v>0</v>
      </c>
      <c r="AW94" s="75">
        <f>ROUND(BA94*L30,2)</f>
        <v>0</v>
      </c>
      <c r="AX94" s="75">
        <f>ROUND(BB94*L29,2)</f>
        <v>0</v>
      </c>
      <c r="AY94" s="75">
        <f>ROUND(BC94*L30,2)</f>
        <v>0</v>
      </c>
      <c r="AZ94" s="75">
        <f>ROUND(SUM(AZ95:AZ97),2)</f>
        <v>0</v>
      </c>
      <c r="BA94" s="75">
        <f>ROUND(SUM(BA95:BA97),2)</f>
        <v>0</v>
      </c>
      <c r="BB94" s="75">
        <f>ROUND(SUM(BB95:BB97),2)</f>
        <v>0</v>
      </c>
      <c r="BC94" s="75">
        <f>ROUND(SUM(BC95:BC97),2)</f>
        <v>0</v>
      </c>
      <c r="BD94" s="77">
        <f>ROUND(SUM(BD95:BD97),2)</f>
        <v>0</v>
      </c>
      <c r="BS94" s="78" t="s">
        <v>75</v>
      </c>
      <c r="BT94" s="78" t="s">
        <v>76</v>
      </c>
      <c r="BU94" s="79" t="s">
        <v>77</v>
      </c>
      <c r="BV94" s="78" t="s">
        <v>78</v>
      </c>
      <c r="BW94" s="78" t="s">
        <v>4</v>
      </c>
      <c r="BX94" s="78" t="s">
        <v>79</v>
      </c>
      <c r="CL94" s="78" t="s">
        <v>1</v>
      </c>
    </row>
    <row r="95" spans="1:91" s="7" customFormat="1" ht="16.5" customHeight="1">
      <c r="A95" s="80" t="s">
        <v>80</v>
      </c>
      <c r="B95" s="81"/>
      <c r="C95" s="82"/>
      <c r="D95" s="252" t="s">
        <v>81</v>
      </c>
      <c r="E95" s="252"/>
      <c r="F95" s="252"/>
      <c r="G95" s="252"/>
      <c r="H95" s="252"/>
      <c r="I95" s="83"/>
      <c r="J95" s="252" t="s">
        <v>82</v>
      </c>
      <c r="K95" s="252"/>
      <c r="L95" s="252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52"/>
      <c r="AE95" s="252"/>
      <c r="AF95" s="252"/>
      <c r="AG95" s="250">
        <f>'01 - Střecha'!J30</f>
        <v>0</v>
      </c>
      <c r="AH95" s="251"/>
      <c r="AI95" s="251"/>
      <c r="AJ95" s="251"/>
      <c r="AK95" s="251"/>
      <c r="AL95" s="251"/>
      <c r="AM95" s="251"/>
      <c r="AN95" s="250">
        <f>SUM(AG95,AT95)</f>
        <v>0</v>
      </c>
      <c r="AO95" s="251"/>
      <c r="AP95" s="251"/>
      <c r="AQ95" s="84" t="s">
        <v>83</v>
      </c>
      <c r="AR95" s="81"/>
      <c r="AS95" s="85">
        <v>0</v>
      </c>
      <c r="AT95" s="86">
        <f>ROUND(SUM(AV95:AW95),2)</f>
        <v>0</v>
      </c>
      <c r="AU95" s="87">
        <f>'01 - Střecha'!P130</f>
        <v>0</v>
      </c>
      <c r="AV95" s="86">
        <f>'01 - Střecha'!J33</f>
        <v>0</v>
      </c>
      <c r="AW95" s="86">
        <f>'01 - Střecha'!J34</f>
        <v>0</v>
      </c>
      <c r="AX95" s="86">
        <f>'01 - Střecha'!J35</f>
        <v>0</v>
      </c>
      <c r="AY95" s="86">
        <f>'01 - Střecha'!J36</f>
        <v>0</v>
      </c>
      <c r="AZ95" s="86">
        <f>'01 - Střecha'!F33</f>
        <v>0</v>
      </c>
      <c r="BA95" s="86">
        <f>'01 - Střecha'!F34</f>
        <v>0</v>
      </c>
      <c r="BB95" s="86">
        <f>'01 - Střecha'!F35</f>
        <v>0</v>
      </c>
      <c r="BC95" s="86">
        <f>'01 - Střecha'!F36</f>
        <v>0</v>
      </c>
      <c r="BD95" s="88">
        <f>'01 - Střecha'!F37</f>
        <v>0</v>
      </c>
      <c r="BT95" s="89" t="s">
        <v>6</v>
      </c>
      <c r="BV95" s="89" t="s">
        <v>78</v>
      </c>
      <c r="BW95" s="89" t="s">
        <v>84</v>
      </c>
      <c r="BX95" s="89" t="s">
        <v>4</v>
      </c>
      <c r="CL95" s="89" t="s">
        <v>1</v>
      </c>
      <c r="CM95" s="89" t="s">
        <v>6</v>
      </c>
    </row>
    <row r="96" spans="1:91" s="7" customFormat="1" ht="16.5" customHeight="1">
      <c r="A96" s="80" t="s">
        <v>80</v>
      </c>
      <c r="B96" s="81"/>
      <c r="C96" s="82"/>
      <c r="D96" s="252" t="s">
        <v>85</v>
      </c>
      <c r="E96" s="252"/>
      <c r="F96" s="252"/>
      <c r="G96" s="252"/>
      <c r="H96" s="252"/>
      <c r="I96" s="83"/>
      <c r="J96" s="252" t="s">
        <v>86</v>
      </c>
      <c r="K96" s="252"/>
      <c r="L96" s="252"/>
      <c r="M96" s="252"/>
      <c r="N96" s="252"/>
      <c r="O96" s="252"/>
      <c r="P96" s="252"/>
      <c r="Q96" s="252"/>
      <c r="R96" s="252"/>
      <c r="S96" s="252"/>
      <c r="T96" s="252"/>
      <c r="U96" s="252"/>
      <c r="V96" s="252"/>
      <c r="W96" s="252"/>
      <c r="X96" s="252"/>
      <c r="Y96" s="252"/>
      <c r="Z96" s="252"/>
      <c r="AA96" s="252"/>
      <c r="AB96" s="252"/>
      <c r="AC96" s="252"/>
      <c r="AD96" s="252"/>
      <c r="AE96" s="252"/>
      <c r="AF96" s="252"/>
      <c r="AG96" s="250">
        <f>'02 - Terasy'!J30</f>
        <v>0</v>
      </c>
      <c r="AH96" s="251"/>
      <c r="AI96" s="251"/>
      <c r="AJ96" s="251"/>
      <c r="AK96" s="251"/>
      <c r="AL96" s="251"/>
      <c r="AM96" s="251"/>
      <c r="AN96" s="250">
        <f>SUM(AG96,AT96)</f>
        <v>0</v>
      </c>
      <c r="AO96" s="251"/>
      <c r="AP96" s="251"/>
      <c r="AQ96" s="84" t="s">
        <v>83</v>
      </c>
      <c r="AR96" s="81"/>
      <c r="AS96" s="85">
        <v>0</v>
      </c>
      <c r="AT96" s="86">
        <f>ROUND(SUM(AV96:AW96),2)</f>
        <v>0</v>
      </c>
      <c r="AU96" s="87">
        <f>'02 - Terasy'!P128</f>
        <v>0</v>
      </c>
      <c r="AV96" s="86">
        <f>'02 - Terasy'!J33</f>
        <v>0</v>
      </c>
      <c r="AW96" s="86">
        <f>'02 - Terasy'!J34</f>
        <v>0</v>
      </c>
      <c r="AX96" s="86">
        <f>'02 - Terasy'!J35</f>
        <v>0</v>
      </c>
      <c r="AY96" s="86">
        <f>'02 - Terasy'!J36</f>
        <v>0</v>
      </c>
      <c r="AZ96" s="86">
        <f>'02 - Terasy'!F33</f>
        <v>0</v>
      </c>
      <c r="BA96" s="86">
        <f>'02 - Terasy'!F34</f>
        <v>0</v>
      </c>
      <c r="BB96" s="86">
        <f>'02 - Terasy'!F35</f>
        <v>0</v>
      </c>
      <c r="BC96" s="86">
        <f>'02 - Terasy'!F36</f>
        <v>0</v>
      </c>
      <c r="BD96" s="88">
        <f>'02 - Terasy'!F37</f>
        <v>0</v>
      </c>
      <c r="BT96" s="89" t="s">
        <v>6</v>
      </c>
      <c r="BV96" s="89" t="s">
        <v>78</v>
      </c>
      <c r="BW96" s="89" t="s">
        <v>87</v>
      </c>
      <c r="BX96" s="89" t="s">
        <v>4</v>
      </c>
      <c r="CL96" s="89" t="s">
        <v>1</v>
      </c>
      <c r="CM96" s="89" t="s">
        <v>6</v>
      </c>
    </row>
    <row r="97" spans="1:91" s="7" customFormat="1" ht="16.5" customHeight="1">
      <c r="A97" s="80" t="s">
        <v>80</v>
      </c>
      <c r="B97" s="81"/>
      <c r="C97" s="82"/>
      <c r="D97" s="252" t="s">
        <v>88</v>
      </c>
      <c r="E97" s="252"/>
      <c r="F97" s="252"/>
      <c r="G97" s="252"/>
      <c r="H97" s="252"/>
      <c r="I97" s="83"/>
      <c r="J97" s="252" t="s">
        <v>89</v>
      </c>
      <c r="K97" s="252"/>
      <c r="L97" s="252"/>
      <c r="M97" s="252"/>
      <c r="N97" s="252"/>
      <c r="O97" s="252"/>
      <c r="P97" s="252"/>
      <c r="Q97" s="252"/>
      <c r="R97" s="252"/>
      <c r="S97" s="252"/>
      <c r="T97" s="252"/>
      <c r="U97" s="252"/>
      <c r="V97" s="252"/>
      <c r="W97" s="252"/>
      <c r="X97" s="252"/>
      <c r="Y97" s="252"/>
      <c r="Z97" s="252"/>
      <c r="AA97" s="252"/>
      <c r="AB97" s="252"/>
      <c r="AC97" s="252"/>
      <c r="AD97" s="252"/>
      <c r="AE97" s="252"/>
      <c r="AF97" s="252"/>
      <c r="AG97" s="250">
        <f>'03 - Vedlejší rozpočtové ...'!J30</f>
        <v>0</v>
      </c>
      <c r="AH97" s="251"/>
      <c r="AI97" s="251"/>
      <c r="AJ97" s="251"/>
      <c r="AK97" s="251"/>
      <c r="AL97" s="251"/>
      <c r="AM97" s="251"/>
      <c r="AN97" s="250">
        <f>SUM(AG97,AT97)</f>
        <v>0</v>
      </c>
      <c r="AO97" s="251"/>
      <c r="AP97" s="251"/>
      <c r="AQ97" s="84" t="s">
        <v>83</v>
      </c>
      <c r="AR97" s="81"/>
      <c r="AS97" s="90">
        <v>0</v>
      </c>
      <c r="AT97" s="91">
        <f>ROUND(SUM(AV97:AW97),2)</f>
        <v>0</v>
      </c>
      <c r="AU97" s="92">
        <f>'03 - Vedlejší rozpočtové ...'!P123</f>
        <v>0</v>
      </c>
      <c r="AV97" s="91">
        <f>'03 - Vedlejší rozpočtové ...'!J33</f>
        <v>0</v>
      </c>
      <c r="AW97" s="91">
        <f>'03 - Vedlejší rozpočtové ...'!J34</f>
        <v>0</v>
      </c>
      <c r="AX97" s="91">
        <f>'03 - Vedlejší rozpočtové ...'!J35</f>
        <v>0</v>
      </c>
      <c r="AY97" s="91">
        <f>'03 - Vedlejší rozpočtové ...'!J36</f>
        <v>0</v>
      </c>
      <c r="AZ97" s="91">
        <f>'03 - Vedlejší rozpočtové ...'!F33</f>
        <v>0</v>
      </c>
      <c r="BA97" s="91">
        <f>'03 - Vedlejší rozpočtové ...'!F34</f>
        <v>0</v>
      </c>
      <c r="BB97" s="91">
        <f>'03 - Vedlejší rozpočtové ...'!F35</f>
        <v>0</v>
      </c>
      <c r="BC97" s="91">
        <f>'03 - Vedlejší rozpočtové ...'!F36</f>
        <v>0</v>
      </c>
      <c r="BD97" s="93">
        <f>'03 - Vedlejší rozpočtové ...'!F37</f>
        <v>0</v>
      </c>
      <c r="BT97" s="89" t="s">
        <v>6</v>
      </c>
      <c r="BV97" s="89" t="s">
        <v>78</v>
      </c>
      <c r="BW97" s="89" t="s">
        <v>90</v>
      </c>
      <c r="BX97" s="89" t="s">
        <v>4</v>
      </c>
      <c r="CL97" s="89" t="s">
        <v>1</v>
      </c>
      <c r="CM97" s="89" t="s">
        <v>6</v>
      </c>
    </row>
    <row r="98" spans="1:91" s="2" customFormat="1" ht="30" customHeight="1">
      <c r="A98" s="33"/>
      <c r="B98" s="34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4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91" s="2" customFormat="1" ht="6.95" customHeight="1">
      <c r="A99" s="33"/>
      <c r="B99" s="48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34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</sheetData>
  <mergeCells count="50">
    <mergeCell ref="AR2:BE2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1 - Střecha'!C2" display="/"/>
    <hyperlink ref="A96" location="'02 - Terasy'!C2" display="/"/>
    <hyperlink ref="A97" location="'03 - Vedlejší rozpočtové 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384"/>
  <sheetViews>
    <sheetView showGridLines="0" topLeftCell="A362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5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8" t="s">
        <v>84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6</v>
      </c>
    </row>
    <row r="4" spans="1:46" s="1" customFormat="1" ht="24.95" customHeight="1">
      <c r="B4" s="21"/>
      <c r="D4" s="22" t="s">
        <v>91</v>
      </c>
      <c r="L4" s="21"/>
      <c r="M4" s="94" t="s">
        <v>11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16</v>
      </c>
      <c r="L6" s="21"/>
    </row>
    <row r="7" spans="1:46" s="1" customFormat="1" ht="16.5" customHeight="1">
      <c r="B7" s="21"/>
      <c r="E7" s="256" t="str">
        <f>'Rekapitulace stavby'!K6</f>
        <v>Oprava střechy a teras, Bělohorská 1688-1689, Praha 6</v>
      </c>
      <c r="F7" s="257"/>
      <c r="G7" s="257"/>
      <c r="H7" s="257"/>
      <c r="L7" s="21"/>
    </row>
    <row r="8" spans="1:46" s="2" customFormat="1" ht="12" customHeight="1">
      <c r="A8" s="33"/>
      <c r="B8" s="34"/>
      <c r="C8" s="33"/>
      <c r="D8" s="28" t="s">
        <v>92</v>
      </c>
      <c r="E8" s="33"/>
      <c r="F8" s="33"/>
      <c r="G8" s="33"/>
      <c r="H8" s="33"/>
      <c r="I8" s="33"/>
      <c r="J8" s="33"/>
      <c r="K8" s="33"/>
      <c r="L8" s="4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36" t="s">
        <v>93</v>
      </c>
      <c r="F9" s="258"/>
      <c r="G9" s="258"/>
      <c r="H9" s="258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18</v>
      </c>
      <c r="E11" s="33"/>
      <c r="F11" s="26" t="s">
        <v>1</v>
      </c>
      <c r="G11" s="33"/>
      <c r="H11" s="33"/>
      <c r="I11" s="28" t="s">
        <v>19</v>
      </c>
      <c r="J11" s="26" t="s">
        <v>1</v>
      </c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20</v>
      </c>
      <c r="E12" s="33"/>
      <c r="F12" s="26" t="s">
        <v>21</v>
      </c>
      <c r="G12" s="33"/>
      <c r="H12" s="33"/>
      <c r="I12" s="28" t="s">
        <v>22</v>
      </c>
      <c r="J12" s="56" t="str">
        <f>'Rekapitulace stavby'!AN8</f>
        <v>11. 6. 2021</v>
      </c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24</v>
      </c>
      <c r="E14" s="33"/>
      <c r="F14" s="33"/>
      <c r="G14" s="33"/>
      <c r="H14" s="33"/>
      <c r="I14" s="28" t="s">
        <v>25</v>
      </c>
      <c r="J14" s="26" t="s">
        <v>1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26</v>
      </c>
      <c r="F15" s="33"/>
      <c r="G15" s="33"/>
      <c r="H15" s="33"/>
      <c r="I15" s="28" t="s">
        <v>27</v>
      </c>
      <c r="J15" s="26" t="s">
        <v>1</v>
      </c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28</v>
      </c>
      <c r="E17" s="33"/>
      <c r="F17" s="33"/>
      <c r="G17" s="33"/>
      <c r="H17" s="33"/>
      <c r="I17" s="28" t="s">
        <v>25</v>
      </c>
      <c r="J17" s="29" t="str">
        <f>'Rekapitulace stavby'!AN13</f>
        <v>Vyplň údaj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59" t="str">
        <f>'Rekapitulace stavby'!E14</f>
        <v>Vyplň údaj</v>
      </c>
      <c r="F18" s="220"/>
      <c r="G18" s="220"/>
      <c r="H18" s="220"/>
      <c r="I18" s="28" t="s">
        <v>27</v>
      </c>
      <c r="J18" s="29" t="str">
        <f>'Rekapitulace stavby'!AN14</f>
        <v>Vyplň údaj</v>
      </c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30</v>
      </c>
      <c r="E20" s="33"/>
      <c r="F20" s="33"/>
      <c r="G20" s="33"/>
      <c r="H20" s="33"/>
      <c r="I20" s="28" t="s">
        <v>25</v>
      </c>
      <c r="J20" s="26" t="s">
        <v>1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31</v>
      </c>
      <c r="F21" s="33"/>
      <c r="G21" s="33"/>
      <c r="H21" s="33"/>
      <c r="I21" s="28" t="s">
        <v>27</v>
      </c>
      <c r="J21" s="26" t="s">
        <v>1</v>
      </c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33</v>
      </c>
      <c r="E23" s="33"/>
      <c r="F23" s="33"/>
      <c r="G23" s="33"/>
      <c r="H23" s="33"/>
      <c r="I23" s="28" t="s">
        <v>25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34</v>
      </c>
      <c r="F24" s="33"/>
      <c r="G24" s="33"/>
      <c r="H24" s="33"/>
      <c r="I24" s="28" t="s">
        <v>27</v>
      </c>
      <c r="J24" s="26" t="s">
        <v>1</v>
      </c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35</v>
      </c>
      <c r="E26" s="33"/>
      <c r="F26" s="33"/>
      <c r="G26" s="33"/>
      <c r="H26" s="33"/>
      <c r="I26" s="33"/>
      <c r="J26" s="33"/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95"/>
      <c r="B27" s="96"/>
      <c r="C27" s="95"/>
      <c r="D27" s="95"/>
      <c r="E27" s="225" t="s">
        <v>1</v>
      </c>
      <c r="F27" s="225"/>
      <c r="G27" s="225"/>
      <c r="H27" s="225"/>
      <c r="I27" s="95"/>
      <c r="J27" s="95"/>
      <c r="K27" s="95"/>
      <c r="L27" s="97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67"/>
      <c r="E29" s="67"/>
      <c r="F29" s="67"/>
      <c r="G29" s="67"/>
      <c r="H29" s="67"/>
      <c r="I29" s="67"/>
      <c r="J29" s="67"/>
      <c r="K29" s="67"/>
      <c r="L29" s="4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98" t="s">
        <v>36</v>
      </c>
      <c r="E30" s="33"/>
      <c r="F30" s="33"/>
      <c r="G30" s="33"/>
      <c r="H30" s="33"/>
      <c r="I30" s="33"/>
      <c r="J30" s="72">
        <f>ROUND(J130, 2)</f>
        <v>0</v>
      </c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38</v>
      </c>
      <c r="G32" s="33"/>
      <c r="H32" s="33"/>
      <c r="I32" s="37" t="s">
        <v>37</v>
      </c>
      <c r="J32" s="37" t="s">
        <v>39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99" t="s">
        <v>40</v>
      </c>
      <c r="E33" s="28" t="s">
        <v>41</v>
      </c>
      <c r="F33" s="100">
        <f>ROUND((ROUND((SUM(BE130:BE332)),  2) + SUM(BE334:BE383)), 2)</f>
        <v>0</v>
      </c>
      <c r="G33" s="33"/>
      <c r="H33" s="33"/>
      <c r="I33" s="101">
        <v>0.21</v>
      </c>
      <c r="J33" s="100">
        <f>ROUND((ROUND(((SUM(BE130:BE332))*I33),  2) + (SUM(BE334:BE383)*I33)), 2)</f>
        <v>0</v>
      </c>
      <c r="K33" s="33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28" t="s">
        <v>42</v>
      </c>
      <c r="F34" s="100">
        <f>ROUND((ROUND((SUM(BF130:BF332)),  2) + SUM(BF334:BF383)), 2)</f>
        <v>0</v>
      </c>
      <c r="G34" s="33"/>
      <c r="H34" s="33"/>
      <c r="I34" s="101">
        <v>0.15</v>
      </c>
      <c r="J34" s="100">
        <f>ROUND((ROUND(((SUM(BF130:BF332))*I34),  2) + (SUM(BF334:BF383)*I34)), 2)</f>
        <v>0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43</v>
      </c>
      <c r="F35" s="100">
        <f>ROUND((ROUND((SUM(BG130:BG332)),  2) + SUM(BG334:BG383)), 2)</f>
        <v>0</v>
      </c>
      <c r="G35" s="33"/>
      <c r="H35" s="33"/>
      <c r="I35" s="101">
        <v>0.21</v>
      </c>
      <c r="J35" s="100">
        <f>0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44</v>
      </c>
      <c r="F36" s="100">
        <f>ROUND((ROUND((SUM(BH130:BH332)),  2) + SUM(BH334:BH383)), 2)</f>
        <v>0</v>
      </c>
      <c r="G36" s="33"/>
      <c r="H36" s="33"/>
      <c r="I36" s="101">
        <v>0.15</v>
      </c>
      <c r="J36" s="100">
        <f>0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45</v>
      </c>
      <c r="F37" s="100">
        <f>ROUND((ROUND((SUM(BI130:BI332)),  2) + SUM(BI334:BI383)), 2)</f>
        <v>0</v>
      </c>
      <c r="G37" s="33"/>
      <c r="H37" s="33"/>
      <c r="I37" s="101">
        <v>0</v>
      </c>
      <c r="J37" s="100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02"/>
      <c r="D39" s="103" t="s">
        <v>46</v>
      </c>
      <c r="E39" s="61"/>
      <c r="F39" s="61"/>
      <c r="G39" s="104" t="s">
        <v>47</v>
      </c>
      <c r="H39" s="105" t="s">
        <v>48</v>
      </c>
      <c r="I39" s="61"/>
      <c r="J39" s="106">
        <f>SUM(J30:J37)</f>
        <v>0</v>
      </c>
      <c r="K39" s="107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49</v>
      </c>
      <c r="E50" s="45"/>
      <c r="F50" s="45"/>
      <c r="G50" s="44" t="s">
        <v>50</v>
      </c>
      <c r="H50" s="45"/>
      <c r="I50" s="45"/>
      <c r="J50" s="45"/>
      <c r="K50" s="45"/>
      <c r="L50" s="43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6" t="s">
        <v>51</v>
      </c>
      <c r="E61" s="36"/>
      <c r="F61" s="108" t="s">
        <v>52</v>
      </c>
      <c r="G61" s="46" t="s">
        <v>51</v>
      </c>
      <c r="H61" s="36"/>
      <c r="I61" s="36"/>
      <c r="J61" s="109" t="s">
        <v>52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4" t="s">
        <v>53</v>
      </c>
      <c r="E65" s="47"/>
      <c r="F65" s="47"/>
      <c r="G65" s="44" t="s">
        <v>54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6" t="s">
        <v>51</v>
      </c>
      <c r="E76" s="36"/>
      <c r="F76" s="108" t="s">
        <v>52</v>
      </c>
      <c r="G76" s="46" t="s">
        <v>51</v>
      </c>
      <c r="H76" s="36"/>
      <c r="I76" s="36"/>
      <c r="J76" s="109" t="s">
        <v>52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94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16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56" t="str">
        <f>E7</f>
        <v>Oprava střechy a teras, Bělohorská 1688-1689, Praha 6</v>
      </c>
      <c r="F85" s="257"/>
      <c r="G85" s="257"/>
      <c r="H85" s="257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92</v>
      </c>
      <c r="D86" s="33"/>
      <c r="E86" s="33"/>
      <c r="F86" s="33"/>
      <c r="G86" s="33"/>
      <c r="H86" s="33"/>
      <c r="I86" s="33"/>
      <c r="J86" s="33"/>
      <c r="K86" s="33"/>
      <c r="L86" s="4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36" t="str">
        <f>E9</f>
        <v>01 - Střecha</v>
      </c>
      <c r="F87" s="258"/>
      <c r="G87" s="258"/>
      <c r="H87" s="258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20</v>
      </c>
      <c r="D89" s="33"/>
      <c r="E89" s="33"/>
      <c r="F89" s="26" t="str">
        <f>F12</f>
        <v>Bělohorská 1688-1689, Praha 6 - Břevnov</v>
      </c>
      <c r="G89" s="33"/>
      <c r="H89" s="33"/>
      <c r="I89" s="28" t="s">
        <v>22</v>
      </c>
      <c r="J89" s="56" t="str">
        <f>IF(J12="","",J12)</f>
        <v>11. 6. 2021</v>
      </c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24</v>
      </c>
      <c r="D91" s="33"/>
      <c r="E91" s="33"/>
      <c r="F91" s="26" t="str">
        <f>E15</f>
        <v>AUSTIS-REAL s.r.o., Pod Marjánkou 1675/41, Praha 6</v>
      </c>
      <c r="G91" s="33"/>
      <c r="H91" s="33"/>
      <c r="I91" s="28" t="s">
        <v>30</v>
      </c>
      <c r="J91" s="31" t="str">
        <f>E21</f>
        <v>Ing. Jan Vojtěchovský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28</v>
      </c>
      <c r="D92" s="33"/>
      <c r="E92" s="33"/>
      <c r="F92" s="26" t="str">
        <f>IF(E18="","",E18)</f>
        <v>Vyplň údaj</v>
      </c>
      <c r="G92" s="33"/>
      <c r="H92" s="33"/>
      <c r="I92" s="28" t="s">
        <v>33</v>
      </c>
      <c r="J92" s="31" t="str">
        <f>E24</f>
        <v>Ing. Petr Kopecký</v>
      </c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10" t="s">
        <v>95</v>
      </c>
      <c r="D94" s="102"/>
      <c r="E94" s="102"/>
      <c r="F94" s="102"/>
      <c r="G94" s="102"/>
      <c r="H94" s="102"/>
      <c r="I94" s="102"/>
      <c r="J94" s="111" t="s">
        <v>96</v>
      </c>
      <c r="K94" s="102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12" t="s">
        <v>97</v>
      </c>
      <c r="D96" s="33"/>
      <c r="E96" s="33"/>
      <c r="F96" s="33"/>
      <c r="G96" s="33"/>
      <c r="H96" s="33"/>
      <c r="I96" s="33"/>
      <c r="J96" s="72">
        <f>J130</f>
        <v>0</v>
      </c>
      <c r="K96" s="33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98</v>
      </c>
    </row>
    <row r="97" spans="1:31" s="9" customFormat="1" ht="24.95" customHeight="1">
      <c r="B97" s="113"/>
      <c r="D97" s="114" t="s">
        <v>99</v>
      </c>
      <c r="E97" s="115"/>
      <c r="F97" s="115"/>
      <c r="G97" s="115"/>
      <c r="H97" s="115"/>
      <c r="I97" s="115"/>
      <c r="J97" s="116">
        <f>J131</f>
        <v>0</v>
      </c>
      <c r="L97" s="113"/>
    </row>
    <row r="98" spans="1:31" s="10" customFormat="1" ht="19.899999999999999" customHeight="1">
      <c r="B98" s="117"/>
      <c r="D98" s="118" t="s">
        <v>100</v>
      </c>
      <c r="E98" s="119"/>
      <c r="F98" s="119"/>
      <c r="G98" s="119"/>
      <c r="H98" s="119"/>
      <c r="I98" s="119"/>
      <c r="J98" s="120">
        <f>J132</f>
        <v>0</v>
      </c>
      <c r="L98" s="117"/>
    </row>
    <row r="99" spans="1:31" s="10" customFormat="1" ht="19.899999999999999" customHeight="1">
      <c r="B99" s="117"/>
      <c r="D99" s="118" t="s">
        <v>101</v>
      </c>
      <c r="E99" s="119"/>
      <c r="F99" s="119"/>
      <c r="G99" s="119"/>
      <c r="H99" s="119"/>
      <c r="I99" s="119"/>
      <c r="J99" s="120">
        <f>J138</f>
        <v>0</v>
      </c>
      <c r="L99" s="117"/>
    </row>
    <row r="100" spans="1:31" s="10" customFormat="1" ht="19.899999999999999" customHeight="1">
      <c r="B100" s="117"/>
      <c r="D100" s="118" t="s">
        <v>102</v>
      </c>
      <c r="E100" s="119"/>
      <c r="F100" s="119"/>
      <c r="G100" s="119"/>
      <c r="H100" s="119"/>
      <c r="I100" s="119"/>
      <c r="J100" s="120">
        <f>J151</f>
        <v>0</v>
      </c>
      <c r="L100" s="117"/>
    </row>
    <row r="101" spans="1:31" s="10" customFormat="1" ht="19.899999999999999" customHeight="1">
      <c r="B101" s="117"/>
      <c r="D101" s="118" t="s">
        <v>103</v>
      </c>
      <c r="E101" s="119"/>
      <c r="F101" s="119"/>
      <c r="G101" s="119"/>
      <c r="H101" s="119"/>
      <c r="I101" s="119"/>
      <c r="J101" s="120">
        <f>J159</f>
        <v>0</v>
      </c>
      <c r="L101" s="117"/>
    </row>
    <row r="102" spans="1:31" s="10" customFormat="1" ht="19.899999999999999" customHeight="1">
      <c r="B102" s="117"/>
      <c r="D102" s="118" t="s">
        <v>104</v>
      </c>
      <c r="E102" s="119"/>
      <c r="F102" s="119"/>
      <c r="G102" s="119"/>
      <c r="H102" s="119"/>
      <c r="I102" s="119"/>
      <c r="J102" s="120">
        <f>J166</f>
        <v>0</v>
      </c>
      <c r="L102" s="117"/>
    </row>
    <row r="103" spans="1:31" s="9" customFormat="1" ht="24.95" customHeight="1">
      <c r="B103" s="113"/>
      <c r="D103" s="114" t="s">
        <v>105</v>
      </c>
      <c r="E103" s="115"/>
      <c r="F103" s="115"/>
      <c r="G103" s="115"/>
      <c r="H103" s="115"/>
      <c r="I103" s="115"/>
      <c r="J103" s="116">
        <f>J169</f>
        <v>0</v>
      </c>
      <c r="L103" s="113"/>
    </row>
    <row r="104" spans="1:31" s="10" customFormat="1" ht="19.899999999999999" customHeight="1">
      <c r="B104" s="117"/>
      <c r="D104" s="118" t="s">
        <v>106</v>
      </c>
      <c r="E104" s="119"/>
      <c r="F104" s="119"/>
      <c r="G104" s="119"/>
      <c r="H104" s="119"/>
      <c r="I104" s="119"/>
      <c r="J104" s="120">
        <f>J170</f>
        <v>0</v>
      </c>
      <c r="L104" s="117"/>
    </row>
    <row r="105" spans="1:31" s="10" customFormat="1" ht="19.899999999999999" customHeight="1">
      <c r="B105" s="117"/>
      <c r="D105" s="118" t="s">
        <v>107</v>
      </c>
      <c r="E105" s="119"/>
      <c r="F105" s="119"/>
      <c r="G105" s="119"/>
      <c r="H105" s="119"/>
      <c r="I105" s="119"/>
      <c r="J105" s="120">
        <f>J246</f>
        <v>0</v>
      </c>
      <c r="L105" s="117"/>
    </row>
    <row r="106" spans="1:31" s="10" customFormat="1" ht="19.899999999999999" customHeight="1">
      <c r="B106" s="117"/>
      <c r="D106" s="118" t="s">
        <v>108</v>
      </c>
      <c r="E106" s="119"/>
      <c r="F106" s="119"/>
      <c r="G106" s="119"/>
      <c r="H106" s="119"/>
      <c r="I106" s="119"/>
      <c r="J106" s="120">
        <f>J289</f>
        <v>0</v>
      </c>
      <c r="L106" s="117"/>
    </row>
    <row r="107" spans="1:31" s="10" customFormat="1" ht="19.899999999999999" customHeight="1">
      <c r="B107" s="117"/>
      <c r="D107" s="118" t="s">
        <v>109</v>
      </c>
      <c r="E107" s="119"/>
      <c r="F107" s="119"/>
      <c r="G107" s="119"/>
      <c r="H107" s="119"/>
      <c r="I107" s="119"/>
      <c r="J107" s="120">
        <f>J293</f>
        <v>0</v>
      </c>
      <c r="L107" s="117"/>
    </row>
    <row r="108" spans="1:31" s="10" customFormat="1" ht="19.899999999999999" customHeight="1">
      <c r="B108" s="117"/>
      <c r="D108" s="118" t="s">
        <v>110</v>
      </c>
      <c r="E108" s="119"/>
      <c r="F108" s="119"/>
      <c r="G108" s="119"/>
      <c r="H108" s="119"/>
      <c r="I108" s="119"/>
      <c r="J108" s="120">
        <f>J305</f>
        <v>0</v>
      </c>
      <c r="L108" s="117"/>
    </row>
    <row r="109" spans="1:31" s="9" customFormat="1" ht="24.95" customHeight="1">
      <c r="B109" s="113"/>
      <c r="D109" s="114" t="s">
        <v>111</v>
      </c>
      <c r="E109" s="115"/>
      <c r="F109" s="115"/>
      <c r="G109" s="115"/>
      <c r="H109" s="115"/>
      <c r="I109" s="115"/>
      <c r="J109" s="116">
        <f>J331</f>
        <v>0</v>
      </c>
      <c r="L109" s="113"/>
    </row>
    <row r="110" spans="1:31" s="9" customFormat="1" ht="21.75" customHeight="1">
      <c r="B110" s="113"/>
      <c r="D110" s="121" t="s">
        <v>112</v>
      </c>
      <c r="J110" s="122">
        <f>J333</f>
        <v>0</v>
      </c>
      <c r="L110" s="113"/>
    </row>
    <row r="111" spans="1:31" s="2" customFormat="1" ht="21.7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6.95" customHeight="1">
      <c r="A112" s="33"/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4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6" spans="1:31" s="2" customFormat="1" ht="6.95" customHeight="1">
      <c r="A116" s="33"/>
      <c r="B116" s="50"/>
      <c r="C116" s="51"/>
      <c r="D116" s="51"/>
      <c r="E116" s="51"/>
      <c r="F116" s="51"/>
      <c r="G116" s="51"/>
      <c r="H116" s="51"/>
      <c r="I116" s="51"/>
      <c r="J116" s="51"/>
      <c r="K116" s="51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24.95" customHeight="1">
      <c r="A117" s="33"/>
      <c r="B117" s="34"/>
      <c r="C117" s="22" t="s">
        <v>113</v>
      </c>
      <c r="D117" s="33"/>
      <c r="E117" s="33"/>
      <c r="F117" s="33"/>
      <c r="G117" s="33"/>
      <c r="H117" s="33"/>
      <c r="I117" s="33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12" customHeight="1">
      <c r="A119" s="33"/>
      <c r="B119" s="34"/>
      <c r="C119" s="28" t="s">
        <v>16</v>
      </c>
      <c r="D119" s="33"/>
      <c r="E119" s="33"/>
      <c r="F119" s="33"/>
      <c r="G119" s="33"/>
      <c r="H119" s="33"/>
      <c r="I119" s="33"/>
      <c r="J119" s="33"/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16.5" customHeight="1">
      <c r="A120" s="33"/>
      <c r="B120" s="34"/>
      <c r="C120" s="33"/>
      <c r="D120" s="33"/>
      <c r="E120" s="256" t="str">
        <f>E7</f>
        <v>Oprava střechy a teras, Bělohorská 1688-1689, Praha 6</v>
      </c>
      <c r="F120" s="257"/>
      <c r="G120" s="257"/>
      <c r="H120" s="257"/>
      <c r="I120" s="33"/>
      <c r="J120" s="33"/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12" customHeight="1">
      <c r="A121" s="33"/>
      <c r="B121" s="34"/>
      <c r="C121" s="28" t="s">
        <v>92</v>
      </c>
      <c r="D121" s="33"/>
      <c r="E121" s="33"/>
      <c r="F121" s="33"/>
      <c r="G121" s="33"/>
      <c r="H121" s="33"/>
      <c r="I121" s="33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16.5" customHeight="1">
      <c r="A122" s="33"/>
      <c r="B122" s="34"/>
      <c r="C122" s="33"/>
      <c r="D122" s="33"/>
      <c r="E122" s="236" t="str">
        <f>E9</f>
        <v>01 - Střecha</v>
      </c>
      <c r="F122" s="258"/>
      <c r="G122" s="258"/>
      <c r="H122" s="258"/>
      <c r="I122" s="33"/>
      <c r="J122" s="33"/>
      <c r="K122" s="33"/>
      <c r="L122" s="4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6.9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12" customHeight="1">
      <c r="A124" s="33"/>
      <c r="B124" s="34"/>
      <c r="C124" s="28" t="s">
        <v>20</v>
      </c>
      <c r="D124" s="33"/>
      <c r="E124" s="33"/>
      <c r="F124" s="26" t="str">
        <f>F12</f>
        <v>Bělohorská 1688-1689, Praha 6 - Břevnov</v>
      </c>
      <c r="G124" s="33"/>
      <c r="H124" s="33"/>
      <c r="I124" s="28" t="s">
        <v>22</v>
      </c>
      <c r="J124" s="56" t="str">
        <f>IF(J12="","",J12)</f>
        <v>11. 6. 2021</v>
      </c>
      <c r="K124" s="33"/>
      <c r="L124" s="4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6.95" customHeight="1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4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5.2" customHeight="1">
      <c r="A126" s="33"/>
      <c r="B126" s="34"/>
      <c r="C126" s="28" t="s">
        <v>24</v>
      </c>
      <c r="D126" s="33"/>
      <c r="E126" s="33"/>
      <c r="F126" s="26" t="str">
        <f>E15</f>
        <v>AUSTIS-REAL s.r.o., Pod Marjánkou 1675/41, Praha 6</v>
      </c>
      <c r="G126" s="33"/>
      <c r="H126" s="33"/>
      <c r="I126" s="28" t="s">
        <v>30</v>
      </c>
      <c r="J126" s="31" t="str">
        <f>E21</f>
        <v>Ing. Jan Vojtěchovský</v>
      </c>
      <c r="K126" s="33"/>
      <c r="L126" s="4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5.2" customHeight="1">
      <c r="A127" s="33"/>
      <c r="B127" s="34"/>
      <c r="C127" s="28" t="s">
        <v>28</v>
      </c>
      <c r="D127" s="33"/>
      <c r="E127" s="33"/>
      <c r="F127" s="26" t="str">
        <f>IF(E18="","",E18)</f>
        <v>Vyplň údaj</v>
      </c>
      <c r="G127" s="33"/>
      <c r="H127" s="33"/>
      <c r="I127" s="28" t="s">
        <v>33</v>
      </c>
      <c r="J127" s="31" t="str">
        <f>E24</f>
        <v>Ing. Petr Kopecký</v>
      </c>
      <c r="K127" s="33"/>
      <c r="L127" s="4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10.35" customHeight="1">
      <c r="A128" s="33"/>
      <c r="B128" s="34"/>
      <c r="C128" s="33"/>
      <c r="D128" s="33"/>
      <c r="E128" s="33"/>
      <c r="F128" s="33"/>
      <c r="G128" s="33"/>
      <c r="H128" s="33"/>
      <c r="I128" s="33"/>
      <c r="J128" s="33"/>
      <c r="K128" s="33"/>
      <c r="L128" s="4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11" customFormat="1" ht="29.25" customHeight="1">
      <c r="A129" s="123"/>
      <c r="B129" s="124"/>
      <c r="C129" s="125" t="s">
        <v>114</v>
      </c>
      <c r="D129" s="126" t="s">
        <v>61</v>
      </c>
      <c r="E129" s="126" t="s">
        <v>57</v>
      </c>
      <c r="F129" s="126" t="s">
        <v>58</v>
      </c>
      <c r="G129" s="126" t="s">
        <v>115</v>
      </c>
      <c r="H129" s="126" t="s">
        <v>116</v>
      </c>
      <c r="I129" s="126" t="s">
        <v>117</v>
      </c>
      <c r="J129" s="127" t="s">
        <v>96</v>
      </c>
      <c r="K129" s="128" t="s">
        <v>118</v>
      </c>
      <c r="L129" s="129"/>
      <c r="M129" s="63" t="s">
        <v>1</v>
      </c>
      <c r="N129" s="64" t="s">
        <v>40</v>
      </c>
      <c r="O129" s="64" t="s">
        <v>119</v>
      </c>
      <c r="P129" s="64" t="s">
        <v>120</v>
      </c>
      <c r="Q129" s="64" t="s">
        <v>121</v>
      </c>
      <c r="R129" s="64" t="s">
        <v>122</v>
      </c>
      <c r="S129" s="64" t="s">
        <v>123</v>
      </c>
      <c r="T129" s="65" t="s">
        <v>124</v>
      </c>
      <c r="U129" s="123"/>
      <c r="V129" s="123"/>
      <c r="W129" s="123"/>
      <c r="X129" s="123"/>
      <c r="Y129" s="123"/>
      <c r="Z129" s="123"/>
      <c r="AA129" s="123"/>
      <c r="AB129" s="123"/>
      <c r="AC129" s="123"/>
      <c r="AD129" s="123"/>
      <c r="AE129" s="123"/>
    </row>
    <row r="130" spans="1:65" s="2" customFormat="1" ht="22.9" customHeight="1">
      <c r="A130" s="33"/>
      <c r="B130" s="34"/>
      <c r="C130" s="70" t="s">
        <v>125</v>
      </c>
      <c r="D130" s="33"/>
      <c r="E130" s="33"/>
      <c r="F130" s="33"/>
      <c r="G130" s="33"/>
      <c r="H130" s="33"/>
      <c r="I130" s="33"/>
      <c r="J130" s="130">
        <f>BK130</f>
        <v>0</v>
      </c>
      <c r="K130" s="33"/>
      <c r="L130" s="34"/>
      <c r="M130" s="66"/>
      <c r="N130" s="57"/>
      <c r="O130" s="67"/>
      <c r="P130" s="131">
        <f>P131+P169+P331+P333</f>
        <v>0</v>
      </c>
      <c r="Q130" s="67"/>
      <c r="R130" s="131">
        <f>R131+R169+R331+R333</f>
        <v>15.661544999999998</v>
      </c>
      <c r="S130" s="67"/>
      <c r="T130" s="132">
        <f>T131+T169+T331+T333</f>
        <v>6.5583559999999999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T130" s="18" t="s">
        <v>75</v>
      </c>
      <c r="AU130" s="18" t="s">
        <v>98</v>
      </c>
      <c r="BK130" s="133">
        <f>BK131+BK169+BK331+BK333</f>
        <v>0</v>
      </c>
    </row>
    <row r="131" spans="1:65" s="12" customFormat="1" ht="25.9" customHeight="1">
      <c r="B131" s="134"/>
      <c r="D131" s="135" t="s">
        <v>75</v>
      </c>
      <c r="E131" s="136" t="s">
        <v>126</v>
      </c>
      <c r="F131" s="136" t="s">
        <v>127</v>
      </c>
      <c r="I131" s="137"/>
      <c r="J131" s="122">
        <f>BK131</f>
        <v>0</v>
      </c>
      <c r="L131" s="134"/>
      <c r="M131" s="138"/>
      <c r="N131" s="139"/>
      <c r="O131" s="139"/>
      <c r="P131" s="140">
        <f>P132+P138+P151+P159+P166</f>
        <v>0</v>
      </c>
      <c r="Q131" s="139"/>
      <c r="R131" s="140">
        <f>R132+R138+R151+R159+R166</f>
        <v>2.2538733999999998</v>
      </c>
      <c r="S131" s="139"/>
      <c r="T131" s="141">
        <f>T132+T138+T151+T159+T166</f>
        <v>0</v>
      </c>
      <c r="AR131" s="135" t="s">
        <v>6</v>
      </c>
      <c r="AT131" s="142" t="s">
        <v>75</v>
      </c>
      <c r="AU131" s="142" t="s">
        <v>76</v>
      </c>
      <c r="AY131" s="135" t="s">
        <v>128</v>
      </c>
      <c r="BK131" s="143">
        <f>BK132+BK138+BK151+BK159+BK166</f>
        <v>0</v>
      </c>
    </row>
    <row r="132" spans="1:65" s="12" customFormat="1" ht="22.9" customHeight="1">
      <c r="B132" s="134"/>
      <c r="D132" s="135" t="s">
        <v>75</v>
      </c>
      <c r="E132" s="144" t="s">
        <v>129</v>
      </c>
      <c r="F132" s="144" t="s">
        <v>130</v>
      </c>
      <c r="I132" s="137"/>
      <c r="J132" s="145">
        <f>BK132</f>
        <v>0</v>
      </c>
      <c r="L132" s="134"/>
      <c r="M132" s="138"/>
      <c r="N132" s="139"/>
      <c r="O132" s="139"/>
      <c r="P132" s="140">
        <f>SUM(P133:P137)</f>
        <v>0</v>
      </c>
      <c r="Q132" s="139"/>
      <c r="R132" s="140">
        <f>SUM(R133:R137)</f>
        <v>2.0141665999999998</v>
      </c>
      <c r="S132" s="139"/>
      <c r="T132" s="141">
        <f>SUM(T133:T137)</f>
        <v>0</v>
      </c>
      <c r="AR132" s="135" t="s">
        <v>6</v>
      </c>
      <c r="AT132" s="142" t="s">
        <v>75</v>
      </c>
      <c r="AU132" s="142" t="s">
        <v>6</v>
      </c>
      <c r="AY132" s="135" t="s">
        <v>128</v>
      </c>
      <c r="BK132" s="143">
        <f>SUM(BK133:BK137)</f>
        <v>0</v>
      </c>
    </row>
    <row r="133" spans="1:65" s="2" customFormat="1" ht="24.2" customHeight="1">
      <c r="A133" s="33"/>
      <c r="B133" s="146"/>
      <c r="C133" s="147" t="s">
        <v>6</v>
      </c>
      <c r="D133" s="147" t="s">
        <v>131</v>
      </c>
      <c r="E133" s="148" t="s">
        <v>132</v>
      </c>
      <c r="F133" s="149" t="s">
        <v>133</v>
      </c>
      <c r="G133" s="150" t="s">
        <v>134</v>
      </c>
      <c r="H133" s="151">
        <v>4.58</v>
      </c>
      <c r="I133" s="152"/>
      <c r="J133" s="151">
        <f>ROUND(I133*H133,2)</f>
        <v>0</v>
      </c>
      <c r="K133" s="153"/>
      <c r="L133" s="34"/>
      <c r="M133" s="154" t="s">
        <v>1</v>
      </c>
      <c r="N133" s="155" t="s">
        <v>42</v>
      </c>
      <c r="O133" s="59"/>
      <c r="P133" s="156">
        <f>O133*H133</f>
        <v>0</v>
      </c>
      <c r="Q133" s="156">
        <v>0.42831999999999998</v>
      </c>
      <c r="R133" s="156">
        <f>Q133*H133</f>
        <v>1.9617055999999999</v>
      </c>
      <c r="S133" s="156">
        <v>0</v>
      </c>
      <c r="T133" s="157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58" t="s">
        <v>135</v>
      </c>
      <c r="AT133" s="158" t="s">
        <v>131</v>
      </c>
      <c r="AU133" s="158" t="s">
        <v>136</v>
      </c>
      <c r="AY133" s="18" t="s">
        <v>128</v>
      </c>
      <c r="BE133" s="159">
        <f>IF(N133="základní",J133,0)</f>
        <v>0</v>
      </c>
      <c r="BF133" s="159">
        <f>IF(N133="snížená",J133,0)</f>
        <v>0</v>
      </c>
      <c r="BG133" s="159">
        <f>IF(N133="zákl. přenesená",J133,0)</f>
        <v>0</v>
      </c>
      <c r="BH133" s="159">
        <f>IF(N133="sníž. přenesená",J133,0)</f>
        <v>0</v>
      </c>
      <c r="BI133" s="159">
        <f>IF(N133="nulová",J133,0)</f>
        <v>0</v>
      </c>
      <c r="BJ133" s="18" t="s">
        <v>136</v>
      </c>
      <c r="BK133" s="159">
        <f>ROUND(I133*H133,2)</f>
        <v>0</v>
      </c>
      <c r="BL133" s="18" t="s">
        <v>135</v>
      </c>
      <c r="BM133" s="158" t="s">
        <v>137</v>
      </c>
    </row>
    <row r="134" spans="1:65" s="13" customFormat="1" ht="11.25">
      <c r="B134" s="160"/>
      <c r="D134" s="161" t="s">
        <v>138</v>
      </c>
      <c r="E134" s="162" t="s">
        <v>1</v>
      </c>
      <c r="F134" s="163" t="s">
        <v>139</v>
      </c>
      <c r="H134" s="164">
        <v>4.58</v>
      </c>
      <c r="I134" s="165"/>
      <c r="L134" s="160"/>
      <c r="M134" s="166"/>
      <c r="N134" s="167"/>
      <c r="O134" s="167"/>
      <c r="P134" s="167"/>
      <c r="Q134" s="167"/>
      <c r="R134" s="167"/>
      <c r="S134" s="167"/>
      <c r="T134" s="168"/>
      <c r="AT134" s="162" t="s">
        <v>138</v>
      </c>
      <c r="AU134" s="162" t="s">
        <v>136</v>
      </c>
      <c r="AV134" s="13" t="s">
        <v>136</v>
      </c>
      <c r="AW134" s="13" t="s">
        <v>32</v>
      </c>
      <c r="AX134" s="13" t="s">
        <v>6</v>
      </c>
      <c r="AY134" s="162" t="s">
        <v>128</v>
      </c>
    </row>
    <row r="135" spans="1:65" s="2" customFormat="1" ht="14.45" customHeight="1">
      <c r="A135" s="33"/>
      <c r="B135" s="146"/>
      <c r="C135" s="147" t="s">
        <v>136</v>
      </c>
      <c r="D135" s="147" t="s">
        <v>131</v>
      </c>
      <c r="E135" s="148" t="s">
        <v>140</v>
      </c>
      <c r="F135" s="149" t="s">
        <v>141</v>
      </c>
      <c r="G135" s="150" t="s">
        <v>142</v>
      </c>
      <c r="H135" s="151">
        <v>0.05</v>
      </c>
      <c r="I135" s="152"/>
      <c r="J135" s="151">
        <f>ROUND(I135*H135,2)</f>
        <v>0</v>
      </c>
      <c r="K135" s="153"/>
      <c r="L135" s="34"/>
      <c r="M135" s="154" t="s">
        <v>1</v>
      </c>
      <c r="N135" s="155" t="s">
        <v>42</v>
      </c>
      <c r="O135" s="59"/>
      <c r="P135" s="156">
        <f>O135*H135</f>
        <v>0</v>
      </c>
      <c r="Q135" s="156">
        <v>1.04922</v>
      </c>
      <c r="R135" s="156">
        <f>Q135*H135</f>
        <v>5.2461000000000008E-2</v>
      </c>
      <c r="S135" s="156">
        <v>0</v>
      </c>
      <c r="T135" s="157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58" t="s">
        <v>135</v>
      </c>
      <c r="AT135" s="158" t="s">
        <v>131</v>
      </c>
      <c r="AU135" s="158" t="s">
        <v>136</v>
      </c>
      <c r="AY135" s="18" t="s">
        <v>128</v>
      </c>
      <c r="BE135" s="159">
        <f>IF(N135="základní",J135,0)</f>
        <v>0</v>
      </c>
      <c r="BF135" s="159">
        <f>IF(N135="snížená",J135,0)</f>
        <v>0</v>
      </c>
      <c r="BG135" s="159">
        <f>IF(N135="zákl. přenesená",J135,0)</f>
        <v>0</v>
      </c>
      <c r="BH135" s="159">
        <f>IF(N135="sníž. přenesená",J135,0)</f>
        <v>0</v>
      </c>
      <c r="BI135" s="159">
        <f>IF(N135="nulová",J135,0)</f>
        <v>0</v>
      </c>
      <c r="BJ135" s="18" t="s">
        <v>136</v>
      </c>
      <c r="BK135" s="159">
        <f>ROUND(I135*H135,2)</f>
        <v>0</v>
      </c>
      <c r="BL135" s="18" t="s">
        <v>135</v>
      </c>
      <c r="BM135" s="158" t="s">
        <v>143</v>
      </c>
    </row>
    <row r="136" spans="1:65" s="14" customFormat="1" ht="11.25">
      <c r="B136" s="169"/>
      <c r="D136" s="161" t="s">
        <v>138</v>
      </c>
      <c r="E136" s="170" t="s">
        <v>1</v>
      </c>
      <c r="F136" s="171" t="s">
        <v>144</v>
      </c>
      <c r="H136" s="170" t="s">
        <v>1</v>
      </c>
      <c r="I136" s="172"/>
      <c r="L136" s="169"/>
      <c r="M136" s="173"/>
      <c r="N136" s="174"/>
      <c r="O136" s="174"/>
      <c r="P136" s="174"/>
      <c r="Q136" s="174"/>
      <c r="R136" s="174"/>
      <c r="S136" s="174"/>
      <c r="T136" s="175"/>
      <c r="AT136" s="170" t="s">
        <v>138</v>
      </c>
      <c r="AU136" s="170" t="s">
        <v>136</v>
      </c>
      <c r="AV136" s="14" t="s">
        <v>6</v>
      </c>
      <c r="AW136" s="14" t="s">
        <v>32</v>
      </c>
      <c r="AX136" s="14" t="s">
        <v>76</v>
      </c>
      <c r="AY136" s="170" t="s">
        <v>128</v>
      </c>
    </row>
    <row r="137" spans="1:65" s="13" customFormat="1" ht="11.25">
      <c r="B137" s="160"/>
      <c r="D137" s="161" t="s">
        <v>138</v>
      </c>
      <c r="E137" s="162" t="s">
        <v>1</v>
      </c>
      <c r="F137" s="163" t="s">
        <v>145</v>
      </c>
      <c r="H137" s="164">
        <v>0.05</v>
      </c>
      <c r="I137" s="165"/>
      <c r="L137" s="160"/>
      <c r="M137" s="166"/>
      <c r="N137" s="167"/>
      <c r="O137" s="167"/>
      <c r="P137" s="167"/>
      <c r="Q137" s="167"/>
      <c r="R137" s="167"/>
      <c r="S137" s="167"/>
      <c r="T137" s="168"/>
      <c r="AT137" s="162" t="s">
        <v>138</v>
      </c>
      <c r="AU137" s="162" t="s">
        <v>136</v>
      </c>
      <c r="AV137" s="13" t="s">
        <v>136</v>
      </c>
      <c r="AW137" s="13" t="s">
        <v>32</v>
      </c>
      <c r="AX137" s="13" t="s">
        <v>6</v>
      </c>
      <c r="AY137" s="162" t="s">
        <v>128</v>
      </c>
    </row>
    <row r="138" spans="1:65" s="12" customFormat="1" ht="22.9" customHeight="1">
      <c r="B138" s="134"/>
      <c r="D138" s="135" t="s">
        <v>75</v>
      </c>
      <c r="E138" s="144" t="s">
        <v>146</v>
      </c>
      <c r="F138" s="144" t="s">
        <v>147</v>
      </c>
      <c r="I138" s="137"/>
      <c r="J138" s="145">
        <f>BK138</f>
        <v>0</v>
      </c>
      <c r="L138" s="134"/>
      <c r="M138" s="138"/>
      <c r="N138" s="139"/>
      <c r="O138" s="139"/>
      <c r="P138" s="140">
        <f>SUM(P139:P150)</f>
        <v>0</v>
      </c>
      <c r="Q138" s="139"/>
      <c r="R138" s="140">
        <f>SUM(R139:R150)</f>
        <v>0.1674168</v>
      </c>
      <c r="S138" s="139"/>
      <c r="T138" s="141">
        <f>SUM(T139:T150)</f>
        <v>0</v>
      </c>
      <c r="AR138" s="135" t="s">
        <v>6</v>
      </c>
      <c r="AT138" s="142" t="s">
        <v>75</v>
      </c>
      <c r="AU138" s="142" t="s">
        <v>6</v>
      </c>
      <c r="AY138" s="135" t="s">
        <v>128</v>
      </c>
      <c r="BK138" s="143">
        <f>SUM(BK139:BK150)</f>
        <v>0</v>
      </c>
    </row>
    <row r="139" spans="1:65" s="2" customFormat="1" ht="14.45" customHeight="1">
      <c r="A139" s="33"/>
      <c r="B139" s="146"/>
      <c r="C139" s="147" t="s">
        <v>129</v>
      </c>
      <c r="D139" s="147" t="s">
        <v>131</v>
      </c>
      <c r="E139" s="148" t="s">
        <v>148</v>
      </c>
      <c r="F139" s="149" t="s">
        <v>149</v>
      </c>
      <c r="G139" s="150" t="s">
        <v>134</v>
      </c>
      <c r="H139" s="151">
        <v>26.49</v>
      </c>
      <c r="I139" s="152"/>
      <c r="J139" s="151">
        <f>ROUND(I139*H139,2)</f>
        <v>0</v>
      </c>
      <c r="K139" s="153"/>
      <c r="L139" s="34"/>
      <c r="M139" s="154" t="s">
        <v>1</v>
      </c>
      <c r="N139" s="155" t="s">
        <v>42</v>
      </c>
      <c r="O139" s="59"/>
      <c r="P139" s="156">
        <f>O139*H139</f>
        <v>0</v>
      </c>
      <c r="Q139" s="156">
        <v>2.5999999999999998E-4</v>
      </c>
      <c r="R139" s="156">
        <f>Q139*H139</f>
        <v>6.8873999999999993E-3</v>
      </c>
      <c r="S139" s="156">
        <v>0</v>
      </c>
      <c r="T139" s="157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58" t="s">
        <v>135</v>
      </c>
      <c r="AT139" s="158" t="s">
        <v>131</v>
      </c>
      <c r="AU139" s="158" t="s">
        <v>136</v>
      </c>
      <c r="AY139" s="18" t="s">
        <v>128</v>
      </c>
      <c r="BE139" s="159">
        <f>IF(N139="základní",J139,0)</f>
        <v>0</v>
      </c>
      <c r="BF139" s="159">
        <f>IF(N139="snížená",J139,0)</f>
        <v>0</v>
      </c>
      <c r="BG139" s="159">
        <f>IF(N139="zákl. přenesená",J139,0)</f>
        <v>0</v>
      </c>
      <c r="BH139" s="159">
        <f>IF(N139="sníž. přenesená",J139,0)</f>
        <v>0</v>
      </c>
      <c r="BI139" s="159">
        <f>IF(N139="nulová",J139,0)</f>
        <v>0</v>
      </c>
      <c r="BJ139" s="18" t="s">
        <v>136</v>
      </c>
      <c r="BK139" s="159">
        <f>ROUND(I139*H139,2)</f>
        <v>0</v>
      </c>
      <c r="BL139" s="18" t="s">
        <v>135</v>
      </c>
      <c r="BM139" s="158" t="s">
        <v>150</v>
      </c>
    </row>
    <row r="140" spans="1:65" s="13" customFormat="1" ht="11.25">
      <c r="B140" s="160"/>
      <c r="D140" s="161" t="s">
        <v>138</v>
      </c>
      <c r="E140" s="162" t="s">
        <v>1</v>
      </c>
      <c r="F140" s="163" t="s">
        <v>151</v>
      </c>
      <c r="H140" s="164">
        <v>6.87</v>
      </c>
      <c r="I140" s="165"/>
      <c r="L140" s="160"/>
      <c r="M140" s="166"/>
      <c r="N140" s="167"/>
      <c r="O140" s="167"/>
      <c r="P140" s="167"/>
      <c r="Q140" s="167"/>
      <c r="R140" s="167"/>
      <c r="S140" s="167"/>
      <c r="T140" s="168"/>
      <c r="AT140" s="162" t="s">
        <v>138</v>
      </c>
      <c r="AU140" s="162" t="s">
        <v>136</v>
      </c>
      <c r="AV140" s="13" t="s">
        <v>136</v>
      </c>
      <c r="AW140" s="13" t="s">
        <v>32</v>
      </c>
      <c r="AX140" s="13" t="s">
        <v>76</v>
      </c>
      <c r="AY140" s="162" t="s">
        <v>128</v>
      </c>
    </row>
    <row r="141" spans="1:65" s="13" customFormat="1" ht="11.25">
      <c r="B141" s="160"/>
      <c r="D141" s="161" t="s">
        <v>138</v>
      </c>
      <c r="E141" s="162" t="s">
        <v>1</v>
      </c>
      <c r="F141" s="163" t="s">
        <v>152</v>
      </c>
      <c r="H141" s="164">
        <v>19.62</v>
      </c>
      <c r="I141" s="165"/>
      <c r="L141" s="160"/>
      <c r="M141" s="166"/>
      <c r="N141" s="167"/>
      <c r="O141" s="167"/>
      <c r="P141" s="167"/>
      <c r="Q141" s="167"/>
      <c r="R141" s="167"/>
      <c r="S141" s="167"/>
      <c r="T141" s="168"/>
      <c r="AT141" s="162" t="s">
        <v>138</v>
      </c>
      <c r="AU141" s="162" t="s">
        <v>136</v>
      </c>
      <c r="AV141" s="13" t="s">
        <v>136</v>
      </c>
      <c r="AW141" s="13" t="s">
        <v>32</v>
      </c>
      <c r="AX141" s="13" t="s">
        <v>76</v>
      </c>
      <c r="AY141" s="162" t="s">
        <v>128</v>
      </c>
    </row>
    <row r="142" spans="1:65" s="15" customFormat="1" ht="11.25">
      <c r="B142" s="176"/>
      <c r="D142" s="161" t="s">
        <v>138</v>
      </c>
      <c r="E142" s="177" t="s">
        <v>1</v>
      </c>
      <c r="F142" s="178" t="s">
        <v>153</v>
      </c>
      <c r="H142" s="179">
        <v>26.490000000000002</v>
      </c>
      <c r="I142" s="180"/>
      <c r="L142" s="176"/>
      <c r="M142" s="181"/>
      <c r="N142" s="182"/>
      <c r="O142" s="182"/>
      <c r="P142" s="182"/>
      <c r="Q142" s="182"/>
      <c r="R142" s="182"/>
      <c r="S142" s="182"/>
      <c r="T142" s="183"/>
      <c r="AT142" s="177" t="s">
        <v>138</v>
      </c>
      <c r="AU142" s="177" t="s">
        <v>136</v>
      </c>
      <c r="AV142" s="15" t="s">
        <v>135</v>
      </c>
      <c r="AW142" s="15" t="s">
        <v>32</v>
      </c>
      <c r="AX142" s="15" t="s">
        <v>6</v>
      </c>
      <c r="AY142" s="177" t="s">
        <v>128</v>
      </c>
    </row>
    <row r="143" spans="1:65" s="2" customFormat="1" ht="24.2" customHeight="1">
      <c r="A143" s="33"/>
      <c r="B143" s="146"/>
      <c r="C143" s="147" t="s">
        <v>135</v>
      </c>
      <c r="D143" s="147" t="s">
        <v>131</v>
      </c>
      <c r="E143" s="148" t="s">
        <v>154</v>
      </c>
      <c r="F143" s="149" t="s">
        <v>155</v>
      </c>
      <c r="G143" s="150" t="s">
        <v>134</v>
      </c>
      <c r="H143" s="151">
        <v>26.49</v>
      </c>
      <c r="I143" s="152"/>
      <c r="J143" s="151">
        <f>ROUND(I143*H143,2)</f>
        <v>0</v>
      </c>
      <c r="K143" s="153"/>
      <c r="L143" s="34"/>
      <c r="M143" s="154" t="s">
        <v>1</v>
      </c>
      <c r="N143" s="155" t="s">
        <v>42</v>
      </c>
      <c r="O143" s="59"/>
      <c r="P143" s="156">
        <f>O143*H143</f>
        <v>0</v>
      </c>
      <c r="Q143" s="156">
        <v>4.3800000000000002E-3</v>
      </c>
      <c r="R143" s="156">
        <f>Q143*H143</f>
        <v>0.1160262</v>
      </c>
      <c r="S143" s="156">
        <v>0</v>
      </c>
      <c r="T143" s="157">
        <f>S143*H143</f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58" t="s">
        <v>135</v>
      </c>
      <c r="AT143" s="158" t="s">
        <v>131</v>
      </c>
      <c r="AU143" s="158" t="s">
        <v>136</v>
      </c>
      <c r="AY143" s="18" t="s">
        <v>128</v>
      </c>
      <c r="BE143" s="159">
        <f>IF(N143="základní",J143,0)</f>
        <v>0</v>
      </c>
      <c r="BF143" s="159">
        <f>IF(N143="snížená",J143,0)</f>
        <v>0</v>
      </c>
      <c r="BG143" s="159">
        <f>IF(N143="zákl. přenesená",J143,0)</f>
        <v>0</v>
      </c>
      <c r="BH143" s="159">
        <f>IF(N143="sníž. přenesená",J143,0)</f>
        <v>0</v>
      </c>
      <c r="BI143" s="159">
        <f>IF(N143="nulová",J143,0)</f>
        <v>0</v>
      </c>
      <c r="BJ143" s="18" t="s">
        <v>136</v>
      </c>
      <c r="BK143" s="159">
        <f>ROUND(I143*H143,2)</f>
        <v>0</v>
      </c>
      <c r="BL143" s="18" t="s">
        <v>135</v>
      </c>
      <c r="BM143" s="158" t="s">
        <v>156</v>
      </c>
    </row>
    <row r="144" spans="1:65" s="13" customFormat="1" ht="11.25">
      <c r="B144" s="160"/>
      <c r="D144" s="161" t="s">
        <v>138</v>
      </c>
      <c r="E144" s="162" t="s">
        <v>1</v>
      </c>
      <c r="F144" s="163" t="s">
        <v>151</v>
      </c>
      <c r="H144" s="164">
        <v>6.87</v>
      </c>
      <c r="I144" s="165"/>
      <c r="L144" s="160"/>
      <c r="M144" s="166"/>
      <c r="N144" s="167"/>
      <c r="O144" s="167"/>
      <c r="P144" s="167"/>
      <c r="Q144" s="167"/>
      <c r="R144" s="167"/>
      <c r="S144" s="167"/>
      <c r="T144" s="168"/>
      <c r="AT144" s="162" t="s">
        <v>138</v>
      </c>
      <c r="AU144" s="162" t="s">
        <v>136</v>
      </c>
      <c r="AV144" s="13" t="s">
        <v>136</v>
      </c>
      <c r="AW144" s="13" t="s">
        <v>32</v>
      </c>
      <c r="AX144" s="13" t="s">
        <v>76</v>
      </c>
      <c r="AY144" s="162" t="s">
        <v>128</v>
      </c>
    </row>
    <row r="145" spans="1:65" s="13" customFormat="1" ht="11.25">
      <c r="B145" s="160"/>
      <c r="D145" s="161" t="s">
        <v>138</v>
      </c>
      <c r="E145" s="162" t="s">
        <v>1</v>
      </c>
      <c r="F145" s="163" t="s">
        <v>152</v>
      </c>
      <c r="H145" s="164">
        <v>19.62</v>
      </c>
      <c r="I145" s="165"/>
      <c r="L145" s="160"/>
      <c r="M145" s="166"/>
      <c r="N145" s="167"/>
      <c r="O145" s="167"/>
      <c r="P145" s="167"/>
      <c r="Q145" s="167"/>
      <c r="R145" s="167"/>
      <c r="S145" s="167"/>
      <c r="T145" s="168"/>
      <c r="AT145" s="162" t="s">
        <v>138</v>
      </c>
      <c r="AU145" s="162" t="s">
        <v>136</v>
      </c>
      <c r="AV145" s="13" t="s">
        <v>136</v>
      </c>
      <c r="AW145" s="13" t="s">
        <v>32</v>
      </c>
      <c r="AX145" s="13" t="s">
        <v>76</v>
      </c>
      <c r="AY145" s="162" t="s">
        <v>128</v>
      </c>
    </row>
    <row r="146" spans="1:65" s="15" customFormat="1" ht="11.25">
      <c r="B146" s="176"/>
      <c r="D146" s="161" t="s">
        <v>138</v>
      </c>
      <c r="E146" s="177" t="s">
        <v>1</v>
      </c>
      <c r="F146" s="178" t="s">
        <v>153</v>
      </c>
      <c r="H146" s="179">
        <v>26.490000000000002</v>
      </c>
      <c r="I146" s="180"/>
      <c r="L146" s="176"/>
      <c r="M146" s="181"/>
      <c r="N146" s="182"/>
      <c r="O146" s="182"/>
      <c r="P146" s="182"/>
      <c r="Q146" s="182"/>
      <c r="R146" s="182"/>
      <c r="S146" s="182"/>
      <c r="T146" s="183"/>
      <c r="AT146" s="177" t="s">
        <v>138</v>
      </c>
      <c r="AU146" s="177" t="s">
        <v>136</v>
      </c>
      <c r="AV146" s="15" t="s">
        <v>135</v>
      </c>
      <c r="AW146" s="15" t="s">
        <v>32</v>
      </c>
      <c r="AX146" s="15" t="s">
        <v>6</v>
      </c>
      <c r="AY146" s="177" t="s">
        <v>128</v>
      </c>
    </row>
    <row r="147" spans="1:65" s="2" customFormat="1" ht="24.2" customHeight="1">
      <c r="A147" s="33"/>
      <c r="B147" s="146"/>
      <c r="C147" s="147" t="s">
        <v>157</v>
      </c>
      <c r="D147" s="147" t="s">
        <v>131</v>
      </c>
      <c r="E147" s="148" t="s">
        <v>158</v>
      </c>
      <c r="F147" s="149" t="s">
        <v>159</v>
      </c>
      <c r="G147" s="150" t="s">
        <v>134</v>
      </c>
      <c r="H147" s="151">
        <v>26.49</v>
      </c>
      <c r="I147" s="152"/>
      <c r="J147" s="151">
        <f>ROUND(I147*H147,2)</f>
        <v>0</v>
      </c>
      <c r="K147" s="153"/>
      <c r="L147" s="34"/>
      <c r="M147" s="154" t="s">
        <v>1</v>
      </c>
      <c r="N147" s="155" t="s">
        <v>42</v>
      </c>
      <c r="O147" s="59"/>
      <c r="P147" s="156">
        <f>O147*H147</f>
        <v>0</v>
      </c>
      <c r="Q147" s="156">
        <v>1.6800000000000001E-3</v>
      </c>
      <c r="R147" s="156">
        <f>Q147*H147</f>
        <v>4.45032E-2</v>
      </c>
      <c r="S147" s="156">
        <v>0</v>
      </c>
      <c r="T147" s="157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58" t="s">
        <v>135</v>
      </c>
      <c r="AT147" s="158" t="s">
        <v>131</v>
      </c>
      <c r="AU147" s="158" t="s">
        <v>136</v>
      </c>
      <c r="AY147" s="18" t="s">
        <v>128</v>
      </c>
      <c r="BE147" s="159">
        <f>IF(N147="základní",J147,0)</f>
        <v>0</v>
      </c>
      <c r="BF147" s="159">
        <f>IF(N147="snížená",J147,0)</f>
        <v>0</v>
      </c>
      <c r="BG147" s="159">
        <f>IF(N147="zákl. přenesená",J147,0)</f>
        <v>0</v>
      </c>
      <c r="BH147" s="159">
        <f>IF(N147="sníž. přenesená",J147,0)</f>
        <v>0</v>
      </c>
      <c r="BI147" s="159">
        <f>IF(N147="nulová",J147,0)</f>
        <v>0</v>
      </c>
      <c r="BJ147" s="18" t="s">
        <v>136</v>
      </c>
      <c r="BK147" s="159">
        <f>ROUND(I147*H147,2)</f>
        <v>0</v>
      </c>
      <c r="BL147" s="18" t="s">
        <v>135</v>
      </c>
      <c r="BM147" s="158" t="s">
        <v>160</v>
      </c>
    </row>
    <row r="148" spans="1:65" s="13" customFormat="1" ht="11.25">
      <c r="B148" s="160"/>
      <c r="D148" s="161" t="s">
        <v>138</v>
      </c>
      <c r="E148" s="162" t="s">
        <v>1</v>
      </c>
      <c r="F148" s="163" t="s">
        <v>151</v>
      </c>
      <c r="H148" s="164">
        <v>6.87</v>
      </c>
      <c r="I148" s="165"/>
      <c r="L148" s="160"/>
      <c r="M148" s="166"/>
      <c r="N148" s="167"/>
      <c r="O148" s="167"/>
      <c r="P148" s="167"/>
      <c r="Q148" s="167"/>
      <c r="R148" s="167"/>
      <c r="S148" s="167"/>
      <c r="T148" s="168"/>
      <c r="AT148" s="162" t="s">
        <v>138</v>
      </c>
      <c r="AU148" s="162" t="s">
        <v>136</v>
      </c>
      <c r="AV148" s="13" t="s">
        <v>136</v>
      </c>
      <c r="AW148" s="13" t="s">
        <v>32</v>
      </c>
      <c r="AX148" s="13" t="s">
        <v>76</v>
      </c>
      <c r="AY148" s="162" t="s">
        <v>128</v>
      </c>
    </row>
    <row r="149" spans="1:65" s="13" customFormat="1" ht="11.25">
      <c r="B149" s="160"/>
      <c r="D149" s="161" t="s">
        <v>138</v>
      </c>
      <c r="E149" s="162" t="s">
        <v>1</v>
      </c>
      <c r="F149" s="163" t="s">
        <v>152</v>
      </c>
      <c r="H149" s="164">
        <v>19.62</v>
      </c>
      <c r="I149" s="165"/>
      <c r="L149" s="160"/>
      <c r="M149" s="166"/>
      <c r="N149" s="167"/>
      <c r="O149" s="167"/>
      <c r="P149" s="167"/>
      <c r="Q149" s="167"/>
      <c r="R149" s="167"/>
      <c r="S149" s="167"/>
      <c r="T149" s="168"/>
      <c r="AT149" s="162" t="s">
        <v>138</v>
      </c>
      <c r="AU149" s="162" t="s">
        <v>136</v>
      </c>
      <c r="AV149" s="13" t="s">
        <v>136</v>
      </c>
      <c r="AW149" s="13" t="s">
        <v>32</v>
      </c>
      <c r="AX149" s="13" t="s">
        <v>76</v>
      </c>
      <c r="AY149" s="162" t="s">
        <v>128</v>
      </c>
    </row>
    <row r="150" spans="1:65" s="15" customFormat="1" ht="11.25">
      <c r="B150" s="176"/>
      <c r="D150" s="161" t="s">
        <v>138</v>
      </c>
      <c r="E150" s="177" t="s">
        <v>1</v>
      </c>
      <c r="F150" s="178" t="s">
        <v>153</v>
      </c>
      <c r="H150" s="179">
        <v>26.490000000000002</v>
      </c>
      <c r="I150" s="180"/>
      <c r="L150" s="176"/>
      <c r="M150" s="181"/>
      <c r="N150" s="182"/>
      <c r="O150" s="182"/>
      <c r="P150" s="182"/>
      <c r="Q150" s="182"/>
      <c r="R150" s="182"/>
      <c r="S150" s="182"/>
      <c r="T150" s="183"/>
      <c r="AT150" s="177" t="s">
        <v>138</v>
      </c>
      <c r="AU150" s="177" t="s">
        <v>136</v>
      </c>
      <c r="AV150" s="15" t="s">
        <v>135</v>
      </c>
      <c r="AW150" s="15" t="s">
        <v>32</v>
      </c>
      <c r="AX150" s="15" t="s">
        <v>6</v>
      </c>
      <c r="AY150" s="177" t="s">
        <v>128</v>
      </c>
    </row>
    <row r="151" spans="1:65" s="12" customFormat="1" ht="22.9" customHeight="1">
      <c r="B151" s="134"/>
      <c r="D151" s="135" t="s">
        <v>75</v>
      </c>
      <c r="E151" s="144" t="s">
        <v>161</v>
      </c>
      <c r="F151" s="144" t="s">
        <v>162</v>
      </c>
      <c r="I151" s="137"/>
      <c r="J151" s="145">
        <f>BK151</f>
        <v>0</v>
      </c>
      <c r="L151" s="134"/>
      <c r="M151" s="138"/>
      <c r="N151" s="139"/>
      <c r="O151" s="139"/>
      <c r="P151" s="140">
        <f>SUM(P152:P158)</f>
        <v>0</v>
      </c>
      <c r="Q151" s="139"/>
      <c r="R151" s="140">
        <f>SUM(R152:R158)</f>
        <v>7.2290000000000007E-2</v>
      </c>
      <c r="S151" s="139"/>
      <c r="T151" s="141">
        <f>SUM(T152:T158)</f>
        <v>0</v>
      </c>
      <c r="AR151" s="135" t="s">
        <v>6</v>
      </c>
      <c r="AT151" s="142" t="s">
        <v>75</v>
      </c>
      <c r="AU151" s="142" t="s">
        <v>6</v>
      </c>
      <c r="AY151" s="135" t="s">
        <v>128</v>
      </c>
      <c r="BK151" s="143">
        <f>SUM(BK152:BK158)</f>
        <v>0</v>
      </c>
    </row>
    <row r="152" spans="1:65" s="2" customFormat="1" ht="14.45" customHeight="1">
      <c r="A152" s="33"/>
      <c r="B152" s="146"/>
      <c r="C152" s="147" t="s">
        <v>146</v>
      </c>
      <c r="D152" s="147" t="s">
        <v>131</v>
      </c>
      <c r="E152" s="148" t="s">
        <v>163</v>
      </c>
      <c r="F152" s="149" t="s">
        <v>164</v>
      </c>
      <c r="G152" s="150" t="s">
        <v>134</v>
      </c>
      <c r="H152" s="151">
        <v>447.96</v>
      </c>
      <c r="I152" s="152"/>
      <c r="J152" s="151">
        <f>ROUND(I152*H152,2)</f>
        <v>0</v>
      </c>
      <c r="K152" s="153"/>
      <c r="L152" s="34"/>
      <c r="M152" s="154" t="s">
        <v>1</v>
      </c>
      <c r="N152" s="155" t="s">
        <v>42</v>
      </c>
      <c r="O152" s="59"/>
      <c r="P152" s="156">
        <f>O152*H152</f>
        <v>0</v>
      </c>
      <c r="Q152" s="156">
        <v>0</v>
      </c>
      <c r="R152" s="156">
        <f>Q152*H152</f>
        <v>0</v>
      </c>
      <c r="S152" s="156">
        <v>0</v>
      </c>
      <c r="T152" s="157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58" t="s">
        <v>135</v>
      </c>
      <c r="AT152" s="158" t="s">
        <v>131</v>
      </c>
      <c r="AU152" s="158" t="s">
        <v>136</v>
      </c>
      <c r="AY152" s="18" t="s">
        <v>128</v>
      </c>
      <c r="BE152" s="159">
        <f>IF(N152="základní",J152,0)</f>
        <v>0</v>
      </c>
      <c r="BF152" s="159">
        <f>IF(N152="snížená",J152,0)</f>
        <v>0</v>
      </c>
      <c r="BG152" s="159">
        <f>IF(N152="zákl. přenesená",J152,0)</f>
        <v>0</v>
      </c>
      <c r="BH152" s="159">
        <f>IF(N152="sníž. přenesená",J152,0)</f>
        <v>0</v>
      </c>
      <c r="BI152" s="159">
        <f>IF(N152="nulová",J152,0)</f>
        <v>0</v>
      </c>
      <c r="BJ152" s="18" t="s">
        <v>136</v>
      </c>
      <c r="BK152" s="159">
        <f>ROUND(I152*H152,2)</f>
        <v>0</v>
      </c>
      <c r="BL152" s="18" t="s">
        <v>135</v>
      </c>
      <c r="BM152" s="158" t="s">
        <v>165</v>
      </c>
    </row>
    <row r="153" spans="1:65" s="13" customFormat="1" ht="11.25">
      <c r="B153" s="160"/>
      <c r="D153" s="161" t="s">
        <v>138</v>
      </c>
      <c r="E153" s="162" t="s">
        <v>1</v>
      </c>
      <c r="F153" s="163" t="s">
        <v>166</v>
      </c>
      <c r="H153" s="164">
        <v>447.96</v>
      </c>
      <c r="I153" s="165"/>
      <c r="L153" s="160"/>
      <c r="M153" s="166"/>
      <c r="N153" s="167"/>
      <c r="O153" s="167"/>
      <c r="P153" s="167"/>
      <c r="Q153" s="167"/>
      <c r="R153" s="167"/>
      <c r="S153" s="167"/>
      <c r="T153" s="168"/>
      <c r="AT153" s="162" t="s">
        <v>138</v>
      </c>
      <c r="AU153" s="162" t="s">
        <v>136</v>
      </c>
      <c r="AV153" s="13" t="s">
        <v>136</v>
      </c>
      <c r="AW153" s="13" t="s">
        <v>32</v>
      </c>
      <c r="AX153" s="13" t="s">
        <v>6</v>
      </c>
      <c r="AY153" s="162" t="s">
        <v>128</v>
      </c>
    </row>
    <row r="154" spans="1:65" s="2" customFormat="1" ht="24.2" customHeight="1">
      <c r="A154" s="33"/>
      <c r="B154" s="146"/>
      <c r="C154" s="147" t="s">
        <v>167</v>
      </c>
      <c r="D154" s="147" t="s">
        <v>131</v>
      </c>
      <c r="E154" s="148" t="s">
        <v>168</v>
      </c>
      <c r="F154" s="149" t="s">
        <v>169</v>
      </c>
      <c r="G154" s="150" t="s">
        <v>170</v>
      </c>
      <c r="H154" s="151">
        <v>229</v>
      </c>
      <c r="I154" s="152"/>
      <c r="J154" s="151">
        <f>ROUND(I154*H154,2)</f>
        <v>0</v>
      </c>
      <c r="K154" s="153"/>
      <c r="L154" s="34"/>
      <c r="M154" s="154" t="s">
        <v>1</v>
      </c>
      <c r="N154" s="155" t="s">
        <v>42</v>
      </c>
      <c r="O154" s="59"/>
      <c r="P154" s="156">
        <f>O154*H154</f>
        <v>0</v>
      </c>
      <c r="Q154" s="156">
        <v>1.0000000000000001E-5</v>
      </c>
      <c r="R154" s="156">
        <f>Q154*H154</f>
        <v>2.2900000000000004E-3</v>
      </c>
      <c r="S154" s="156">
        <v>0</v>
      </c>
      <c r="T154" s="157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58" t="s">
        <v>135</v>
      </c>
      <c r="AT154" s="158" t="s">
        <v>131</v>
      </c>
      <c r="AU154" s="158" t="s">
        <v>136</v>
      </c>
      <c r="AY154" s="18" t="s">
        <v>128</v>
      </c>
      <c r="BE154" s="159">
        <f>IF(N154="základní",J154,0)</f>
        <v>0</v>
      </c>
      <c r="BF154" s="159">
        <f>IF(N154="snížená",J154,0)</f>
        <v>0</v>
      </c>
      <c r="BG154" s="159">
        <f>IF(N154="zákl. přenesená",J154,0)</f>
        <v>0</v>
      </c>
      <c r="BH154" s="159">
        <f>IF(N154="sníž. přenesená",J154,0)</f>
        <v>0</v>
      </c>
      <c r="BI154" s="159">
        <f>IF(N154="nulová",J154,0)</f>
        <v>0</v>
      </c>
      <c r="BJ154" s="18" t="s">
        <v>136</v>
      </c>
      <c r="BK154" s="159">
        <f>ROUND(I154*H154,2)</f>
        <v>0</v>
      </c>
      <c r="BL154" s="18" t="s">
        <v>135</v>
      </c>
      <c r="BM154" s="158" t="s">
        <v>171</v>
      </c>
    </row>
    <row r="155" spans="1:65" s="13" customFormat="1" ht="11.25">
      <c r="B155" s="160"/>
      <c r="D155" s="161" t="s">
        <v>138</v>
      </c>
      <c r="E155" s="162" t="s">
        <v>1</v>
      </c>
      <c r="F155" s="163" t="s">
        <v>172</v>
      </c>
      <c r="H155" s="164">
        <v>229</v>
      </c>
      <c r="I155" s="165"/>
      <c r="L155" s="160"/>
      <c r="M155" s="166"/>
      <c r="N155" s="167"/>
      <c r="O155" s="167"/>
      <c r="P155" s="167"/>
      <c r="Q155" s="167"/>
      <c r="R155" s="167"/>
      <c r="S155" s="167"/>
      <c r="T155" s="168"/>
      <c r="AT155" s="162" t="s">
        <v>138</v>
      </c>
      <c r="AU155" s="162" t="s">
        <v>136</v>
      </c>
      <c r="AV155" s="13" t="s">
        <v>136</v>
      </c>
      <c r="AW155" s="13" t="s">
        <v>32</v>
      </c>
      <c r="AX155" s="13" t="s">
        <v>6</v>
      </c>
      <c r="AY155" s="162" t="s">
        <v>128</v>
      </c>
    </row>
    <row r="156" spans="1:65" s="2" customFormat="1" ht="24.2" customHeight="1">
      <c r="A156" s="33"/>
      <c r="B156" s="146"/>
      <c r="C156" s="184" t="s">
        <v>173</v>
      </c>
      <c r="D156" s="184" t="s">
        <v>174</v>
      </c>
      <c r="E156" s="185" t="s">
        <v>175</v>
      </c>
      <c r="F156" s="186" t="s">
        <v>176</v>
      </c>
      <c r="G156" s="187" t="s">
        <v>142</v>
      </c>
      <c r="H156" s="188">
        <v>7.0000000000000007E-2</v>
      </c>
      <c r="I156" s="189"/>
      <c r="J156" s="188">
        <f>ROUND(I156*H156,2)</f>
        <v>0</v>
      </c>
      <c r="K156" s="190"/>
      <c r="L156" s="191"/>
      <c r="M156" s="192" t="s">
        <v>1</v>
      </c>
      <c r="N156" s="193" t="s">
        <v>42</v>
      </c>
      <c r="O156" s="59"/>
      <c r="P156" s="156">
        <f>O156*H156</f>
        <v>0</v>
      </c>
      <c r="Q156" s="156">
        <v>1</v>
      </c>
      <c r="R156" s="156">
        <f>Q156*H156</f>
        <v>7.0000000000000007E-2</v>
      </c>
      <c r="S156" s="156">
        <v>0</v>
      </c>
      <c r="T156" s="157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58" t="s">
        <v>173</v>
      </c>
      <c r="AT156" s="158" t="s">
        <v>174</v>
      </c>
      <c r="AU156" s="158" t="s">
        <v>136</v>
      </c>
      <c r="AY156" s="18" t="s">
        <v>128</v>
      </c>
      <c r="BE156" s="159">
        <f>IF(N156="základní",J156,0)</f>
        <v>0</v>
      </c>
      <c r="BF156" s="159">
        <f>IF(N156="snížená",J156,0)</f>
        <v>0</v>
      </c>
      <c r="BG156" s="159">
        <f>IF(N156="zákl. přenesená",J156,0)</f>
        <v>0</v>
      </c>
      <c r="BH156" s="159">
        <f>IF(N156="sníž. přenesená",J156,0)</f>
        <v>0</v>
      </c>
      <c r="BI156" s="159">
        <f>IF(N156="nulová",J156,0)</f>
        <v>0</v>
      </c>
      <c r="BJ156" s="18" t="s">
        <v>136</v>
      </c>
      <c r="BK156" s="159">
        <f>ROUND(I156*H156,2)</f>
        <v>0</v>
      </c>
      <c r="BL156" s="18" t="s">
        <v>135</v>
      </c>
      <c r="BM156" s="158" t="s">
        <v>177</v>
      </c>
    </row>
    <row r="157" spans="1:65" s="13" customFormat="1" ht="11.25">
      <c r="B157" s="160"/>
      <c r="D157" s="161" t="s">
        <v>138</v>
      </c>
      <c r="E157" s="162" t="s">
        <v>1</v>
      </c>
      <c r="F157" s="163" t="s">
        <v>178</v>
      </c>
      <c r="H157" s="164">
        <v>0.06</v>
      </c>
      <c r="I157" s="165"/>
      <c r="L157" s="160"/>
      <c r="M157" s="166"/>
      <c r="N157" s="167"/>
      <c r="O157" s="167"/>
      <c r="P157" s="167"/>
      <c r="Q157" s="167"/>
      <c r="R157" s="167"/>
      <c r="S157" s="167"/>
      <c r="T157" s="168"/>
      <c r="AT157" s="162" t="s">
        <v>138</v>
      </c>
      <c r="AU157" s="162" t="s">
        <v>136</v>
      </c>
      <c r="AV157" s="13" t="s">
        <v>136</v>
      </c>
      <c r="AW157" s="13" t="s">
        <v>32</v>
      </c>
      <c r="AX157" s="13" t="s">
        <v>6</v>
      </c>
      <c r="AY157" s="162" t="s">
        <v>128</v>
      </c>
    </row>
    <row r="158" spans="1:65" s="13" customFormat="1" ht="11.25">
      <c r="B158" s="160"/>
      <c r="D158" s="161" t="s">
        <v>138</v>
      </c>
      <c r="F158" s="163" t="s">
        <v>179</v>
      </c>
      <c r="H158" s="164">
        <v>7.0000000000000007E-2</v>
      </c>
      <c r="I158" s="165"/>
      <c r="L158" s="160"/>
      <c r="M158" s="166"/>
      <c r="N158" s="167"/>
      <c r="O158" s="167"/>
      <c r="P158" s="167"/>
      <c r="Q158" s="167"/>
      <c r="R158" s="167"/>
      <c r="S158" s="167"/>
      <c r="T158" s="168"/>
      <c r="AT158" s="162" t="s">
        <v>138</v>
      </c>
      <c r="AU158" s="162" t="s">
        <v>136</v>
      </c>
      <c r="AV158" s="13" t="s">
        <v>136</v>
      </c>
      <c r="AW158" s="13" t="s">
        <v>3</v>
      </c>
      <c r="AX158" s="13" t="s">
        <v>6</v>
      </c>
      <c r="AY158" s="162" t="s">
        <v>128</v>
      </c>
    </row>
    <row r="159" spans="1:65" s="12" customFormat="1" ht="22.9" customHeight="1">
      <c r="B159" s="134"/>
      <c r="D159" s="135" t="s">
        <v>75</v>
      </c>
      <c r="E159" s="144" t="s">
        <v>180</v>
      </c>
      <c r="F159" s="144" t="s">
        <v>181</v>
      </c>
      <c r="I159" s="137"/>
      <c r="J159" s="145">
        <f>BK159</f>
        <v>0</v>
      </c>
      <c r="L159" s="134"/>
      <c r="M159" s="138"/>
      <c r="N159" s="139"/>
      <c r="O159" s="139"/>
      <c r="P159" s="140">
        <f>SUM(P160:P165)</f>
        <v>0</v>
      </c>
      <c r="Q159" s="139"/>
      <c r="R159" s="140">
        <f>SUM(R160:R165)</f>
        <v>0</v>
      </c>
      <c r="S159" s="139"/>
      <c r="T159" s="141">
        <f>SUM(T160:T165)</f>
        <v>0</v>
      </c>
      <c r="AR159" s="135" t="s">
        <v>6</v>
      </c>
      <c r="AT159" s="142" t="s">
        <v>75</v>
      </c>
      <c r="AU159" s="142" t="s">
        <v>6</v>
      </c>
      <c r="AY159" s="135" t="s">
        <v>128</v>
      </c>
      <c r="BK159" s="143">
        <f>SUM(BK160:BK165)</f>
        <v>0</v>
      </c>
    </row>
    <row r="160" spans="1:65" s="2" customFormat="1" ht="14.45" customHeight="1">
      <c r="A160" s="33"/>
      <c r="B160" s="146"/>
      <c r="C160" s="147" t="s">
        <v>161</v>
      </c>
      <c r="D160" s="147" t="s">
        <v>131</v>
      </c>
      <c r="E160" s="148" t="s">
        <v>182</v>
      </c>
      <c r="F160" s="149" t="s">
        <v>183</v>
      </c>
      <c r="G160" s="150" t="s">
        <v>142</v>
      </c>
      <c r="H160" s="151">
        <v>6.56</v>
      </c>
      <c r="I160" s="152"/>
      <c r="J160" s="151">
        <f>ROUND(I160*H160,2)</f>
        <v>0</v>
      </c>
      <c r="K160" s="153"/>
      <c r="L160" s="34"/>
      <c r="M160" s="154" t="s">
        <v>1</v>
      </c>
      <c r="N160" s="155" t="s">
        <v>42</v>
      </c>
      <c r="O160" s="59"/>
      <c r="P160" s="156">
        <f>O160*H160</f>
        <v>0</v>
      </c>
      <c r="Q160" s="156">
        <v>0</v>
      </c>
      <c r="R160" s="156">
        <f>Q160*H160</f>
        <v>0</v>
      </c>
      <c r="S160" s="156">
        <v>0</v>
      </c>
      <c r="T160" s="157">
        <f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58" t="s">
        <v>135</v>
      </c>
      <c r="AT160" s="158" t="s">
        <v>131</v>
      </c>
      <c r="AU160" s="158" t="s">
        <v>136</v>
      </c>
      <c r="AY160" s="18" t="s">
        <v>128</v>
      </c>
      <c r="BE160" s="159">
        <f>IF(N160="základní",J160,0)</f>
        <v>0</v>
      </c>
      <c r="BF160" s="159">
        <f>IF(N160="snížená",J160,0)</f>
        <v>0</v>
      </c>
      <c r="BG160" s="159">
        <f>IF(N160="zákl. přenesená",J160,0)</f>
        <v>0</v>
      </c>
      <c r="BH160" s="159">
        <f>IF(N160="sníž. přenesená",J160,0)</f>
        <v>0</v>
      </c>
      <c r="BI160" s="159">
        <f>IF(N160="nulová",J160,0)</f>
        <v>0</v>
      </c>
      <c r="BJ160" s="18" t="s">
        <v>136</v>
      </c>
      <c r="BK160" s="159">
        <f>ROUND(I160*H160,2)</f>
        <v>0</v>
      </c>
      <c r="BL160" s="18" t="s">
        <v>135</v>
      </c>
      <c r="BM160" s="158" t="s">
        <v>184</v>
      </c>
    </row>
    <row r="161" spans="1:65" s="2" customFormat="1" ht="24.2" customHeight="1">
      <c r="A161" s="33"/>
      <c r="B161" s="146"/>
      <c r="C161" s="147" t="s">
        <v>185</v>
      </c>
      <c r="D161" s="147" t="s">
        <v>131</v>
      </c>
      <c r="E161" s="148" t="s">
        <v>186</v>
      </c>
      <c r="F161" s="149" t="s">
        <v>187</v>
      </c>
      <c r="G161" s="150" t="s">
        <v>142</v>
      </c>
      <c r="H161" s="151">
        <v>6.56</v>
      </c>
      <c r="I161" s="152"/>
      <c r="J161" s="151">
        <f>ROUND(I161*H161,2)</f>
        <v>0</v>
      </c>
      <c r="K161" s="153"/>
      <c r="L161" s="34"/>
      <c r="M161" s="154" t="s">
        <v>1</v>
      </c>
      <c r="N161" s="155" t="s">
        <v>42</v>
      </c>
      <c r="O161" s="59"/>
      <c r="P161" s="156">
        <f>O161*H161</f>
        <v>0</v>
      </c>
      <c r="Q161" s="156">
        <v>0</v>
      </c>
      <c r="R161" s="156">
        <f>Q161*H161</f>
        <v>0</v>
      </c>
      <c r="S161" s="156">
        <v>0</v>
      </c>
      <c r="T161" s="157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58" t="s">
        <v>135</v>
      </c>
      <c r="AT161" s="158" t="s">
        <v>131</v>
      </c>
      <c r="AU161" s="158" t="s">
        <v>136</v>
      </c>
      <c r="AY161" s="18" t="s">
        <v>128</v>
      </c>
      <c r="BE161" s="159">
        <f>IF(N161="základní",J161,0)</f>
        <v>0</v>
      </c>
      <c r="BF161" s="159">
        <f>IF(N161="snížená",J161,0)</f>
        <v>0</v>
      </c>
      <c r="BG161" s="159">
        <f>IF(N161="zákl. přenesená",J161,0)</f>
        <v>0</v>
      </c>
      <c r="BH161" s="159">
        <f>IF(N161="sníž. přenesená",J161,0)</f>
        <v>0</v>
      </c>
      <c r="BI161" s="159">
        <f>IF(N161="nulová",J161,0)</f>
        <v>0</v>
      </c>
      <c r="BJ161" s="18" t="s">
        <v>136</v>
      </c>
      <c r="BK161" s="159">
        <f>ROUND(I161*H161,2)</f>
        <v>0</v>
      </c>
      <c r="BL161" s="18" t="s">
        <v>135</v>
      </c>
      <c r="BM161" s="158" t="s">
        <v>188</v>
      </c>
    </row>
    <row r="162" spans="1:65" s="2" customFormat="1" ht="24.2" customHeight="1">
      <c r="A162" s="33"/>
      <c r="B162" s="146"/>
      <c r="C162" s="147" t="s">
        <v>189</v>
      </c>
      <c r="D162" s="147" t="s">
        <v>131</v>
      </c>
      <c r="E162" s="148" t="s">
        <v>190</v>
      </c>
      <c r="F162" s="149" t="s">
        <v>191</v>
      </c>
      <c r="G162" s="150" t="s">
        <v>142</v>
      </c>
      <c r="H162" s="151">
        <v>6.56</v>
      </c>
      <c r="I162" s="152"/>
      <c r="J162" s="151">
        <f>ROUND(I162*H162,2)</f>
        <v>0</v>
      </c>
      <c r="K162" s="153"/>
      <c r="L162" s="34"/>
      <c r="M162" s="154" t="s">
        <v>1</v>
      </c>
      <c r="N162" s="155" t="s">
        <v>42</v>
      </c>
      <c r="O162" s="59"/>
      <c r="P162" s="156">
        <f>O162*H162</f>
        <v>0</v>
      </c>
      <c r="Q162" s="156">
        <v>0</v>
      </c>
      <c r="R162" s="156">
        <f>Q162*H162</f>
        <v>0</v>
      </c>
      <c r="S162" s="156">
        <v>0</v>
      </c>
      <c r="T162" s="157">
        <f>S162*H162</f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58" t="s">
        <v>135</v>
      </c>
      <c r="AT162" s="158" t="s">
        <v>131</v>
      </c>
      <c r="AU162" s="158" t="s">
        <v>136</v>
      </c>
      <c r="AY162" s="18" t="s">
        <v>128</v>
      </c>
      <c r="BE162" s="159">
        <f>IF(N162="základní",J162,0)</f>
        <v>0</v>
      </c>
      <c r="BF162" s="159">
        <f>IF(N162="snížená",J162,0)</f>
        <v>0</v>
      </c>
      <c r="BG162" s="159">
        <f>IF(N162="zákl. přenesená",J162,0)</f>
        <v>0</v>
      </c>
      <c r="BH162" s="159">
        <f>IF(N162="sníž. přenesená",J162,0)</f>
        <v>0</v>
      </c>
      <c r="BI162" s="159">
        <f>IF(N162="nulová",J162,0)</f>
        <v>0</v>
      </c>
      <c r="BJ162" s="18" t="s">
        <v>136</v>
      </c>
      <c r="BK162" s="159">
        <f>ROUND(I162*H162,2)</f>
        <v>0</v>
      </c>
      <c r="BL162" s="18" t="s">
        <v>135</v>
      </c>
      <c r="BM162" s="158" t="s">
        <v>192</v>
      </c>
    </row>
    <row r="163" spans="1:65" s="2" customFormat="1" ht="24.2" customHeight="1">
      <c r="A163" s="33"/>
      <c r="B163" s="146"/>
      <c r="C163" s="147" t="s">
        <v>193</v>
      </c>
      <c r="D163" s="147" t="s">
        <v>131</v>
      </c>
      <c r="E163" s="148" t="s">
        <v>194</v>
      </c>
      <c r="F163" s="149" t="s">
        <v>195</v>
      </c>
      <c r="G163" s="150" t="s">
        <v>142</v>
      </c>
      <c r="H163" s="151">
        <v>98.4</v>
      </c>
      <c r="I163" s="152"/>
      <c r="J163" s="151">
        <f>ROUND(I163*H163,2)</f>
        <v>0</v>
      </c>
      <c r="K163" s="153"/>
      <c r="L163" s="34"/>
      <c r="M163" s="154" t="s">
        <v>1</v>
      </c>
      <c r="N163" s="155" t="s">
        <v>42</v>
      </c>
      <c r="O163" s="59"/>
      <c r="P163" s="156">
        <f>O163*H163</f>
        <v>0</v>
      </c>
      <c r="Q163" s="156">
        <v>0</v>
      </c>
      <c r="R163" s="156">
        <f>Q163*H163</f>
        <v>0</v>
      </c>
      <c r="S163" s="156">
        <v>0</v>
      </c>
      <c r="T163" s="157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58" t="s">
        <v>135</v>
      </c>
      <c r="AT163" s="158" t="s">
        <v>131</v>
      </c>
      <c r="AU163" s="158" t="s">
        <v>136</v>
      </c>
      <c r="AY163" s="18" t="s">
        <v>128</v>
      </c>
      <c r="BE163" s="159">
        <f>IF(N163="základní",J163,0)</f>
        <v>0</v>
      </c>
      <c r="BF163" s="159">
        <f>IF(N163="snížená",J163,0)</f>
        <v>0</v>
      </c>
      <c r="BG163" s="159">
        <f>IF(N163="zákl. přenesená",J163,0)</f>
        <v>0</v>
      </c>
      <c r="BH163" s="159">
        <f>IF(N163="sníž. přenesená",J163,0)</f>
        <v>0</v>
      </c>
      <c r="BI163" s="159">
        <f>IF(N163="nulová",J163,0)</f>
        <v>0</v>
      </c>
      <c r="BJ163" s="18" t="s">
        <v>136</v>
      </c>
      <c r="BK163" s="159">
        <f>ROUND(I163*H163,2)</f>
        <v>0</v>
      </c>
      <c r="BL163" s="18" t="s">
        <v>135</v>
      </c>
      <c r="BM163" s="158" t="s">
        <v>196</v>
      </c>
    </row>
    <row r="164" spans="1:65" s="13" customFormat="1" ht="11.25">
      <c r="B164" s="160"/>
      <c r="D164" s="161" t="s">
        <v>138</v>
      </c>
      <c r="F164" s="163" t="s">
        <v>197</v>
      </c>
      <c r="H164" s="164">
        <v>98.4</v>
      </c>
      <c r="I164" s="165"/>
      <c r="L164" s="160"/>
      <c r="M164" s="166"/>
      <c r="N164" s="167"/>
      <c r="O164" s="167"/>
      <c r="P164" s="167"/>
      <c r="Q164" s="167"/>
      <c r="R164" s="167"/>
      <c r="S164" s="167"/>
      <c r="T164" s="168"/>
      <c r="AT164" s="162" t="s">
        <v>138</v>
      </c>
      <c r="AU164" s="162" t="s">
        <v>136</v>
      </c>
      <c r="AV164" s="13" t="s">
        <v>136</v>
      </c>
      <c r="AW164" s="13" t="s">
        <v>3</v>
      </c>
      <c r="AX164" s="13" t="s">
        <v>6</v>
      </c>
      <c r="AY164" s="162" t="s">
        <v>128</v>
      </c>
    </row>
    <row r="165" spans="1:65" s="2" customFormat="1" ht="24.2" customHeight="1">
      <c r="A165" s="33"/>
      <c r="B165" s="146"/>
      <c r="C165" s="147" t="s">
        <v>198</v>
      </c>
      <c r="D165" s="147" t="s">
        <v>131</v>
      </c>
      <c r="E165" s="148" t="s">
        <v>199</v>
      </c>
      <c r="F165" s="149" t="s">
        <v>200</v>
      </c>
      <c r="G165" s="150" t="s">
        <v>142</v>
      </c>
      <c r="H165" s="151">
        <v>6.56</v>
      </c>
      <c r="I165" s="152"/>
      <c r="J165" s="151">
        <f>ROUND(I165*H165,2)</f>
        <v>0</v>
      </c>
      <c r="K165" s="153"/>
      <c r="L165" s="34"/>
      <c r="M165" s="154" t="s">
        <v>1</v>
      </c>
      <c r="N165" s="155" t="s">
        <v>42</v>
      </c>
      <c r="O165" s="59"/>
      <c r="P165" s="156">
        <f>O165*H165</f>
        <v>0</v>
      </c>
      <c r="Q165" s="156">
        <v>0</v>
      </c>
      <c r="R165" s="156">
        <f>Q165*H165</f>
        <v>0</v>
      </c>
      <c r="S165" s="156">
        <v>0</v>
      </c>
      <c r="T165" s="157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58" t="s">
        <v>135</v>
      </c>
      <c r="AT165" s="158" t="s">
        <v>131</v>
      </c>
      <c r="AU165" s="158" t="s">
        <v>136</v>
      </c>
      <c r="AY165" s="18" t="s">
        <v>128</v>
      </c>
      <c r="BE165" s="159">
        <f>IF(N165="základní",J165,0)</f>
        <v>0</v>
      </c>
      <c r="BF165" s="159">
        <f>IF(N165="snížená",J165,0)</f>
        <v>0</v>
      </c>
      <c r="BG165" s="159">
        <f>IF(N165="zákl. přenesená",J165,0)</f>
        <v>0</v>
      </c>
      <c r="BH165" s="159">
        <f>IF(N165="sníž. přenesená",J165,0)</f>
        <v>0</v>
      </c>
      <c r="BI165" s="159">
        <f>IF(N165="nulová",J165,0)</f>
        <v>0</v>
      </c>
      <c r="BJ165" s="18" t="s">
        <v>136</v>
      </c>
      <c r="BK165" s="159">
        <f>ROUND(I165*H165,2)</f>
        <v>0</v>
      </c>
      <c r="BL165" s="18" t="s">
        <v>135</v>
      </c>
      <c r="BM165" s="158" t="s">
        <v>201</v>
      </c>
    </row>
    <row r="166" spans="1:65" s="12" customFormat="1" ht="22.9" customHeight="1">
      <c r="B166" s="134"/>
      <c r="D166" s="135" t="s">
        <v>75</v>
      </c>
      <c r="E166" s="144" t="s">
        <v>202</v>
      </c>
      <c r="F166" s="144" t="s">
        <v>203</v>
      </c>
      <c r="I166" s="137"/>
      <c r="J166" s="145">
        <f>BK166</f>
        <v>0</v>
      </c>
      <c r="L166" s="134"/>
      <c r="M166" s="138"/>
      <c r="N166" s="139"/>
      <c r="O166" s="139"/>
      <c r="P166" s="140">
        <f>SUM(P167:P168)</f>
        <v>0</v>
      </c>
      <c r="Q166" s="139"/>
      <c r="R166" s="140">
        <f>SUM(R167:R168)</f>
        <v>0</v>
      </c>
      <c r="S166" s="139"/>
      <c r="T166" s="141">
        <f>SUM(T167:T168)</f>
        <v>0</v>
      </c>
      <c r="AR166" s="135" t="s">
        <v>6</v>
      </c>
      <c r="AT166" s="142" t="s">
        <v>75</v>
      </c>
      <c r="AU166" s="142" t="s">
        <v>6</v>
      </c>
      <c r="AY166" s="135" t="s">
        <v>128</v>
      </c>
      <c r="BK166" s="143">
        <f>SUM(BK167:BK168)</f>
        <v>0</v>
      </c>
    </row>
    <row r="167" spans="1:65" s="2" customFormat="1" ht="14.45" customHeight="1">
      <c r="A167" s="33"/>
      <c r="B167" s="146"/>
      <c r="C167" s="147" t="s">
        <v>204</v>
      </c>
      <c r="D167" s="147" t="s">
        <v>131</v>
      </c>
      <c r="E167" s="148" t="s">
        <v>205</v>
      </c>
      <c r="F167" s="149" t="s">
        <v>206</v>
      </c>
      <c r="G167" s="150" t="s">
        <v>142</v>
      </c>
      <c r="H167" s="151">
        <v>2.25</v>
      </c>
      <c r="I167" s="152"/>
      <c r="J167" s="151">
        <f>ROUND(I167*H167,2)</f>
        <v>0</v>
      </c>
      <c r="K167" s="153"/>
      <c r="L167" s="34"/>
      <c r="M167" s="154" t="s">
        <v>1</v>
      </c>
      <c r="N167" s="155" t="s">
        <v>42</v>
      </c>
      <c r="O167" s="59"/>
      <c r="P167" s="156">
        <f>O167*H167</f>
        <v>0</v>
      </c>
      <c r="Q167" s="156">
        <v>0</v>
      </c>
      <c r="R167" s="156">
        <f>Q167*H167</f>
        <v>0</v>
      </c>
      <c r="S167" s="156">
        <v>0</v>
      </c>
      <c r="T167" s="157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58" t="s">
        <v>135</v>
      </c>
      <c r="AT167" s="158" t="s">
        <v>131</v>
      </c>
      <c r="AU167" s="158" t="s">
        <v>136</v>
      </c>
      <c r="AY167" s="18" t="s">
        <v>128</v>
      </c>
      <c r="BE167" s="159">
        <f>IF(N167="základní",J167,0)</f>
        <v>0</v>
      </c>
      <c r="BF167" s="159">
        <f>IF(N167="snížená",J167,0)</f>
        <v>0</v>
      </c>
      <c r="BG167" s="159">
        <f>IF(N167="zákl. přenesená",J167,0)</f>
        <v>0</v>
      </c>
      <c r="BH167" s="159">
        <f>IF(N167="sníž. přenesená",J167,0)</f>
        <v>0</v>
      </c>
      <c r="BI167" s="159">
        <f>IF(N167="nulová",J167,0)</f>
        <v>0</v>
      </c>
      <c r="BJ167" s="18" t="s">
        <v>136</v>
      </c>
      <c r="BK167" s="159">
        <f>ROUND(I167*H167,2)</f>
        <v>0</v>
      </c>
      <c r="BL167" s="18" t="s">
        <v>135</v>
      </c>
      <c r="BM167" s="158" t="s">
        <v>207</v>
      </c>
    </row>
    <row r="168" spans="1:65" s="2" customFormat="1" ht="14.45" customHeight="1">
      <c r="A168" s="33"/>
      <c r="B168" s="146"/>
      <c r="C168" s="147" t="s">
        <v>9</v>
      </c>
      <c r="D168" s="147" t="s">
        <v>131</v>
      </c>
      <c r="E168" s="148" t="s">
        <v>208</v>
      </c>
      <c r="F168" s="149" t="s">
        <v>209</v>
      </c>
      <c r="G168" s="150" t="s">
        <v>210</v>
      </c>
      <c r="H168" s="151">
        <v>3</v>
      </c>
      <c r="I168" s="152"/>
      <c r="J168" s="151">
        <f>ROUND(I168*H168,2)</f>
        <v>0</v>
      </c>
      <c r="K168" s="153"/>
      <c r="L168" s="34"/>
      <c r="M168" s="154" t="s">
        <v>1</v>
      </c>
      <c r="N168" s="155" t="s">
        <v>42</v>
      </c>
      <c r="O168" s="59"/>
      <c r="P168" s="156">
        <f>O168*H168</f>
        <v>0</v>
      </c>
      <c r="Q168" s="156">
        <v>0</v>
      </c>
      <c r="R168" s="156">
        <f>Q168*H168</f>
        <v>0</v>
      </c>
      <c r="S168" s="156">
        <v>0</v>
      </c>
      <c r="T168" s="157">
        <f>S168*H168</f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58" t="s">
        <v>135</v>
      </c>
      <c r="AT168" s="158" t="s">
        <v>131</v>
      </c>
      <c r="AU168" s="158" t="s">
        <v>136</v>
      </c>
      <c r="AY168" s="18" t="s">
        <v>128</v>
      </c>
      <c r="BE168" s="159">
        <f>IF(N168="základní",J168,0)</f>
        <v>0</v>
      </c>
      <c r="BF168" s="159">
        <f>IF(N168="snížená",J168,0)</f>
        <v>0</v>
      </c>
      <c r="BG168" s="159">
        <f>IF(N168="zákl. přenesená",J168,0)</f>
        <v>0</v>
      </c>
      <c r="BH168" s="159">
        <f>IF(N168="sníž. přenesená",J168,0)</f>
        <v>0</v>
      </c>
      <c r="BI168" s="159">
        <f>IF(N168="nulová",J168,0)</f>
        <v>0</v>
      </c>
      <c r="BJ168" s="18" t="s">
        <v>136</v>
      </c>
      <c r="BK168" s="159">
        <f>ROUND(I168*H168,2)</f>
        <v>0</v>
      </c>
      <c r="BL168" s="18" t="s">
        <v>135</v>
      </c>
      <c r="BM168" s="158" t="s">
        <v>211</v>
      </c>
    </row>
    <row r="169" spans="1:65" s="12" customFormat="1" ht="25.9" customHeight="1">
      <c r="B169" s="134"/>
      <c r="D169" s="135" t="s">
        <v>75</v>
      </c>
      <c r="E169" s="136" t="s">
        <v>212</v>
      </c>
      <c r="F169" s="136" t="s">
        <v>213</v>
      </c>
      <c r="I169" s="137"/>
      <c r="J169" s="122">
        <f>BK169</f>
        <v>0</v>
      </c>
      <c r="L169" s="134"/>
      <c r="M169" s="138"/>
      <c r="N169" s="139"/>
      <c r="O169" s="139"/>
      <c r="P169" s="140">
        <f>P170+P246+P289+P293+P305</f>
        <v>0</v>
      </c>
      <c r="Q169" s="139"/>
      <c r="R169" s="140">
        <f>R170+R246+R289+R293+R305</f>
        <v>13.407671599999999</v>
      </c>
      <c r="S169" s="139"/>
      <c r="T169" s="141">
        <f>T170+T246+T289+T293+T305</f>
        <v>6.5583559999999999</v>
      </c>
      <c r="AR169" s="135" t="s">
        <v>136</v>
      </c>
      <c r="AT169" s="142" t="s">
        <v>75</v>
      </c>
      <c r="AU169" s="142" t="s">
        <v>76</v>
      </c>
      <c r="AY169" s="135" t="s">
        <v>128</v>
      </c>
      <c r="BK169" s="143">
        <f>BK170+BK246+BK289+BK293+BK305</f>
        <v>0</v>
      </c>
    </row>
    <row r="170" spans="1:65" s="12" customFormat="1" ht="22.9" customHeight="1">
      <c r="B170" s="134"/>
      <c r="D170" s="135" t="s">
        <v>75</v>
      </c>
      <c r="E170" s="144" t="s">
        <v>214</v>
      </c>
      <c r="F170" s="144" t="s">
        <v>215</v>
      </c>
      <c r="I170" s="137"/>
      <c r="J170" s="145">
        <f>BK170</f>
        <v>0</v>
      </c>
      <c r="L170" s="134"/>
      <c r="M170" s="138"/>
      <c r="N170" s="139"/>
      <c r="O170" s="139"/>
      <c r="P170" s="140">
        <f>SUM(P171:P245)</f>
        <v>0</v>
      </c>
      <c r="Q170" s="139"/>
      <c r="R170" s="140">
        <f>SUM(R171:R245)</f>
        <v>9.5204553999999995</v>
      </c>
      <c r="S170" s="139"/>
      <c r="T170" s="141">
        <f>SUM(T171:T245)</f>
        <v>5.4934279999999998</v>
      </c>
      <c r="AR170" s="135" t="s">
        <v>136</v>
      </c>
      <c r="AT170" s="142" t="s">
        <v>75</v>
      </c>
      <c r="AU170" s="142" t="s">
        <v>6</v>
      </c>
      <c r="AY170" s="135" t="s">
        <v>128</v>
      </c>
      <c r="BK170" s="143">
        <f>SUM(BK171:BK245)</f>
        <v>0</v>
      </c>
    </row>
    <row r="171" spans="1:65" s="2" customFormat="1" ht="24.2" customHeight="1">
      <c r="A171" s="33"/>
      <c r="B171" s="146"/>
      <c r="C171" s="147" t="s">
        <v>216</v>
      </c>
      <c r="D171" s="147" t="s">
        <v>131</v>
      </c>
      <c r="E171" s="148" t="s">
        <v>217</v>
      </c>
      <c r="F171" s="149" t="s">
        <v>218</v>
      </c>
      <c r="G171" s="150" t="s">
        <v>134</v>
      </c>
      <c r="H171" s="151">
        <v>447.96</v>
      </c>
      <c r="I171" s="152"/>
      <c r="J171" s="151">
        <f>ROUND(I171*H171,2)</f>
        <v>0</v>
      </c>
      <c r="K171" s="153"/>
      <c r="L171" s="34"/>
      <c r="M171" s="154" t="s">
        <v>1</v>
      </c>
      <c r="N171" s="155" t="s">
        <v>42</v>
      </c>
      <c r="O171" s="59"/>
      <c r="P171" s="156">
        <f>O171*H171</f>
        <v>0</v>
      </c>
      <c r="Q171" s="156">
        <v>0</v>
      </c>
      <c r="R171" s="156">
        <f>Q171*H171</f>
        <v>0</v>
      </c>
      <c r="S171" s="156">
        <v>2E-3</v>
      </c>
      <c r="T171" s="157">
        <f>S171*H171</f>
        <v>0.89591999999999994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58" t="s">
        <v>216</v>
      </c>
      <c r="AT171" s="158" t="s">
        <v>131</v>
      </c>
      <c r="AU171" s="158" t="s">
        <v>136</v>
      </c>
      <c r="AY171" s="18" t="s">
        <v>128</v>
      </c>
      <c r="BE171" s="159">
        <f>IF(N171="základní",J171,0)</f>
        <v>0</v>
      </c>
      <c r="BF171" s="159">
        <f>IF(N171="snížená",J171,0)</f>
        <v>0</v>
      </c>
      <c r="BG171" s="159">
        <f>IF(N171="zákl. přenesená",J171,0)</f>
        <v>0</v>
      </c>
      <c r="BH171" s="159">
        <f>IF(N171="sníž. přenesená",J171,0)</f>
        <v>0</v>
      </c>
      <c r="BI171" s="159">
        <f>IF(N171="nulová",J171,0)</f>
        <v>0</v>
      </c>
      <c r="BJ171" s="18" t="s">
        <v>136</v>
      </c>
      <c r="BK171" s="159">
        <f>ROUND(I171*H171,2)</f>
        <v>0</v>
      </c>
      <c r="BL171" s="18" t="s">
        <v>216</v>
      </c>
      <c r="BM171" s="158" t="s">
        <v>219</v>
      </c>
    </row>
    <row r="172" spans="1:65" s="13" customFormat="1" ht="11.25">
      <c r="B172" s="160"/>
      <c r="D172" s="161" t="s">
        <v>138</v>
      </c>
      <c r="E172" s="162" t="s">
        <v>1</v>
      </c>
      <c r="F172" s="163" t="s">
        <v>166</v>
      </c>
      <c r="H172" s="164">
        <v>447.96</v>
      </c>
      <c r="I172" s="165"/>
      <c r="L172" s="160"/>
      <c r="M172" s="166"/>
      <c r="N172" s="167"/>
      <c r="O172" s="167"/>
      <c r="P172" s="167"/>
      <c r="Q172" s="167"/>
      <c r="R172" s="167"/>
      <c r="S172" s="167"/>
      <c r="T172" s="168"/>
      <c r="AT172" s="162" t="s">
        <v>138</v>
      </c>
      <c r="AU172" s="162" t="s">
        <v>136</v>
      </c>
      <c r="AV172" s="13" t="s">
        <v>136</v>
      </c>
      <c r="AW172" s="13" t="s">
        <v>32</v>
      </c>
      <c r="AX172" s="13" t="s">
        <v>6</v>
      </c>
      <c r="AY172" s="162" t="s">
        <v>128</v>
      </c>
    </row>
    <row r="173" spans="1:65" s="2" customFormat="1" ht="24.2" customHeight="1">
      <c r="A173" s="33"/>
      <c r="B173" s="146"/>
      <c r="C173" s="147" t="s">
        <v>220</v>
      </c>
      <c r="D173" s="147" t="s">
        <v>131</v>
      </c>
      <c r="E173" s="148" t="s">
        <v>221</v>
      </c>
      <c r="F173" s="149" t="s">
        <v>222</v>
      </c>
      <c r="G173" s="150" t="s">
        <v>134</v>
      </c>
      <c r="H173" s="151">
        <v>470.79</v>
      </c>
      <c r="I173" s="152"/>
      <c r="J173" s="151">
        <f>ROUND(I173*H173,2)</f>
        <v>0</v>
      </c>
      <c r="K173" s="153"/>
      <c r="L173" s="34"/>
      <c r="M173" s="154" t="s">
        <v>1</v>
      </c>
      <c r="N173" s="155" t="s">
        <v>42</v>
      </c>
      <c r="O173" s="59"/>
      <c r="P173" s="156">
        <f>O173*H173</f>
        <v>0</v>
      </c>
      <c r="Q173" s="156">
        <v>0</v>
      </c>
      <c r="R173" s="156">
        <f>Q173*H173</f>
        <v>0</v>
      </c>
      <c r="S173" s="156">
        <v>0</v>
      </c>
      <c r="T173" s="157">
        <f>S173*H173</f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58" t="s">
        <v>216</v>
      </c>
      <c r="AT173" s="158" t="s">
        <v>131</v>
      </c>
      <c r="AU173" s="158" t="s">
        <v>136</v>
      </c>
      <c r="AY173" s="18" t="s">
        <v>128</v>
      </c>
      <c r="BE173" s="159">
        <f>IF(N173="základní",J173,0)</f>
        <v>0</v>
      </c>
      <c r="BF173" s="159">
        <f>IF(N173="snížená",J173,0)</f>
        <v>0</v>
      </c>
      <c r="BG173" s="159">
        <f>IF(N173="zákl. přenesená",J173,0)</f>
        <v>0</v>
      </c>
      <c r="BH173" s="159">
        <f>IF(N173="sníž. přenesená",J173,0)</f>
        <v>0</v>
      </c>
      <c r="BI173" s="159">
        <f>IF(N173="nulová",J173,0)</f>
        <v>0</v>
      </c>
      <c r="BJ173" s="18" t="s">
        <v>136</v>
      </c>
      <c r="BK173" s="159">
        <f>ROUND(I173*H173,2)</f>
        <v>0</v>
      </c>
      <c r="BL173" s="18" t="s">
        <v>216</v>
      </c>
      <c r="BM173" s="158" t="s">
        <v>223</v>
      </c>
    </row>
    <row r="174" spans="1:65" s="13" customFormat="1" ht="11.25">
      <c r="B174" s="160"/>
      <c r="D174" s="161" t="s">
        <v>138</v>
      </c>
      <c r="E174" s="162" t="s">
        <v>1</v>
      </c>
      <c r="F174" s="163" t="s">
        <v>224</v>
      </c>
      <c r="H174" s="164">
        <v>447.96</v>
      </c>
      <c r="I174" s="165"/>
      <c r="L174" s="160"/>
      <c r="M174" s="166"/>
      <c r="N174" s="167"/>
      <c r="O174" s="167"/>
      <c r="P174" s="167"/>
      <c r="Q174" s="167"/>
      <c r="R174" s="167"/>
      <c r="S174" s="167"/>
      <c r="T174" s="168"/>
      <c r="AT174" s="162" t="s">
        <v>138</v>
      </c>
      <c r="AU174" s="162" t="s">
        <v>136</v>
      </c>
      <c r="AV174" s="13" t="s">
        <v>136</v>
      </c>
      <c r="AW174" s="13" t="s">
        <v>32</v>
      </c>
      <c r="AX174" s="13" t="s">
        <v>76</v>
      </c>
      <c r="AY174" s="162" t="s">
        <v>128</v>
      </c>
    </row>
    <row r="175" spans="1:65" s="13" customFormat="1" ht="45">
      <c r="B175" s="160"/>
      <c r="D175" s="161" t="s">
        <v>138</v>
      </c>
      <c r="E175" s="162" t="s">
        <v>1</v>
      </c>
      <c r="F175" s="163" t="s">
        <v>225</v>
      </c>
      <c r="H175" s="164">
        <v>-13.75</v>
      </c>
      <c r="I175" s="165"/>
      <c r="L175" s="160"/>
      <c r="M175" s="166"/>
      <c r="N175" s="167"/>
      <c r="O175" s="167"/>
      <c r="P175" s="167"/>
      <c r="Q175" s="167"/>
      <c r="R175" s="167"/>
      <c r="S175" s="167"/>
      <c r="T175" s="168"/>
      <c r="AT175" s="162" t="s">
        <v>138</v>
      </c>
      <c r="AU175" s="162" t="s">
        <v>136</v>
      </c>
      <c r="AV175" s="13" t="s">
        <v>136</v>
      </c>
      <c r="AW175" s="13" t="s">
        <v>32</v>
      </c>
      <c r="AX175" s="13" t="s">
        <v>76</v>
      </c>
      <c r="AY175" s="162" t="s">
        <v>128</v>
      </c>
    </row>
    <row r="176" spans="1:65" s="13" customFormat="1" ht="22.5">
      <c r="B176" s="160"/>
      <c r="D176" s="161" t="s">
        <v>138</v>
      </c>
      <c r="E176" s="162" t="s">
        <v>1</v>
      </c>
      <c r="F176" s="163" t="s">
        <v>226</v>
      </c>
      <c r="H176" s="164">
        <v>29.48</v>
      </c>
      <c r="I176" s="165"/>
      <c r="L176" s="160"/>
      <c r="M176" s="166"/>
      <c r="N176" s="167"/>
      <c r="O176" s="167"/>
      <c r="P176" s="167"/>
      <c r="Q176" s="167"/>
      <c r="R176" s="167"/>
      <c r="S176" s="167"/>
      <c r="T176" s="168"/>
      <c r="AT176" s="162" t="s">
        <v>138</v>
      </c>
      <c r="AU176" s="162" t="s">
        <v>136</v>
      </c>
      <c r="AV176" s="13" t="s">
        <v>136</v>
      </c>
      <c r="AW176" s="13" t="s">
        <v>32</v>
      </c>
      <c r="AX176" s="13" t="s">
        <v>76</v>
      </c>
      <c r="AY176" s="162" t="s">
        <v>128</v>
      </c>
    </row>
    <row r="177" spans="1:65" s="13" customFormat="1" ht="11.25">
      <c r="B177" s="160"/>
      <c r="D177" s="161" t="s">
        <v>138</v>
      </c>
      <c r="E177" s="162" t="s">
        <v>1</v>
      </c>
      <c r="F177" s="163" t="s">
        <v>227</v>
      </c>
      <c r="H177" s="164">
        <v>7.1</v>
      </c>
      <c r="I177" s="165"/>
      <c r="L177" s="160"/>
      <c r="M177" s="166"/>
      <c r="N177" s="167"/>
      <c r="O177" s="167"/>
      <c r="P177" s="167"/>
      <c r="Q177" s="167"/>
      <c r="R177" s="167"/>
      <c r="S177" s="167"/>
      <c r="T177" s="168"/>
      <c r="AT177" s="162" t="s">
        <v>138</v>
      </c>
      <c r="AU177" s="162" t="s">
        <v>136</v>
      </c>
      <c r="AV177" s="13" t="s">
        <v>136</v>
      </c>
      <c r="AW177" s="13" t="s">
        <v>32</v>
      </c>
      <c r="AX177" s="13" t="s">
        <v>76</v>
      </c>
      <c r="AY177" s="162" t="s">
        <v>128</v>
      </c>
    </row>
    <row r="178" spans="1:65" s="15" customFormat="1" ht="11.25">
      <c r="B178" s="176"/>
      <c r="D178" s="161" t="s">
        <v>138</v>
      </c>
      <c r="E178" s="177" t="s">
        <v>1</v>
      </c>
      <c r="F178" s="178" t="s">
        <v>153</v>
      </c>
      <c r="H178" s="179">
        <v>470.79</v>
      </c>
      <c r="I178" s="180"/>
      <c r="L178" s="176"/>
      <c r="M178" s="181"/>
      <c r="N178" s="182"/>
      <c r="O178" s="182"/>
      <c r="P178" s="182"/>
      <c r="Q178" s="182"/>
      <c r="R178" s="182"/>
      <c r="S178" s="182"/>
      <c r="T178" s="183"/>
      <c r="AT178" s="177" t="s">
        <v>138</v>
      </c>
      <c r="AU178" s="177" t="s">
        <v>136</v>
      </c>
      <c r="AV178" s="15" t="s">
        <v>135</v>
      </c>
      <c r="AW178" s="15" t="s">
        <v>32</v>
      </c>
      <c r="AX178" s="15" t="s">
        <v>6</v>
      </c>
      <c r="AY178" s="177" t="s">
        <v>128</v>
      </c>
    </row>
    <row r="179" spans="1:65" s="2" customFormat="1" ht="14.45" customHeight="1">
      <c r="A179" s="33"/>
      <c r="B179" s="146"/>
      <c r="C179" s="184" t="s">
        <v>228</v>
      </c>
      <c r="D179" s="184" t="s">
        <v>174</v>
      </c>
      <c r="E179" s="185" t="s">
        <v>229</v>
      </c>
      <c r="F179" s="186" t="s">
        <v>230</v>
      </c>
      <c r="G179" s="187" t="s">
        <v>142</v>
      </c>
      <c r="H179" s="188">
        <v>0.12</v>
      </c>
      <c r="I179" s="189"/>
      <c r="J179" s="188">
        <f>ROUND(I179*H179,2)</f>
        <v>0</v>
      </c>
      <c r="K179" s="190"/>
      <c r="L179" s="191"/>
      <c r="M179" s="192" t="s">
        <v>1</v>
      </c>
      <c r="N179" s="193" t="s">
        <v>42</v>
      </c>
      <c r="O179" s="59"/>
      <c r="P179" s="156">
        <f>O179*H179</f>
        <v>0</v>
      </c>
      <c r="Q179" s="156">
        <v>1</v>
      </c>
      <c r="R179" s="156">
        <f>Q179*H179</f>
        <v>0.12</v>
      </c>
      <c r="S179" s="156">
        <v>0</v>
      </c>
      <c r="T179" s="157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58" t="s">
        <v>231</v>
      </c>
      <c r="AT179" s="158" t="s">
        <v>174</v>
      </c>
      <c r="AU179" s="158" t="s">
        <v>136</v>
      </c>
      <c r="AY179" s="18" t="s">
        <v>128</v>
      </c>
      <c r="BE179" s="159">
        <f>IF(N179="základní",J179,0)</f>
        <v>0</v>
      </c>
      <c r="BF179" s="159">
        <f>IF(N179="snížená",J179,0)</f>
        <v>0</v>
      </c>
      <c r="BG179" s="159">
        <f>IF(N179="zákl. přenesená",J179,0)</f>
        <v>0</v>
      </c>
      <c r="BH179" s="159">
        <f>IF(N179="sníž. přenesená",J179,0)</f>
        <v>0</v>
      </c>
      <c r="BI179" s="159">
        <f>IF(N179="nulová",J179,0)</f>
        <v>0</v>
      </c>
      <c r="BJ179" s="18" t="s">
        <v>136</v>
      </c>
      <c r="BK179" s="159">
        <f>ROUND(I179*H179,2)</f>
        <v>0</v>
      </c>
      <c r="BL179" s="18" t="s">
        <v>216</v>
      </c>
      <c r="BM179" s="158" t="s">
        <v>232</v>
      </c>
    </row>
    <row r="180" spans="1:65" s="13" customFormat="1" ht="11.25">
      <c r="B180" s="160"/>
      <c r="D180" s="161" t="s">
        <v>138</v>
      </c>
      <c r="F180" s="163" t="s">
        <v>233</v>
      </c>
      <c r="H180" s="164">
        <v>0.12</v>
      </c>
      <c r="I180" s="165"/>
      <c r="L180" s="160"/>
      <c r="M180" s="166"/>
      <c r="N180" s="167"/>
      <c r="O180" s="167"/>
      <c r="P180" s="167"/>
      <c r="Q180" s="167"/>
      <c r="R180" s="167"/>
      <c r="S180" s="167"/>
      <c r="T180" s="168"/>
      <c r="AT180" s="162" t="s">
        <v>138</v>
      </c>
      <c r="AU180" s="162" t="s">
        <v>136</v>
      </c>
      <c r="AV180" s="13" t="s">
        <v>136</v>
      </c>
      <c r="AW180" s="13" t="s">
        <v>3</v>
      </c>
      <c r="AX180" s="13" t="s">
        <v>6</v>
      </c>
      <c r="AY180" s="162" t="s">
        <v>128</v>
      </c>
    </row>
    <row r="181" spans="1:65" s="2" customFormat="1" ht="37.9" customHeight="1">
      <c r="A181" s="33"/>
      <c r="B181" s="146"/>
      <c r="C181" s="147" t="s">
        <v>234</v>
      </c>
      <c r="D181" s="147" t="s">
        <v>131</v>
      </c>
      <c r="E181" s="148" t="s">
        <v>235</v>
      </c>
      <c r="F181" s="149" t="s">
        <v>236</v>
      </c>
      <c r="G181" s="150" t="s">
        <v>170</v>
      </c>
      <c r="H181" s="151">
        <v>7</v>
      </c>
      <c r="I181" s="152"/>
      <c r="J181" s="151">
        <f>ROUND(I181*H181,2)</f>
        <v>0</v>
      </c>
      <c r="K181" s="153"/>
      <c r="L181" s="34"/>
      <c r="M181" s="154" t="s">
        <v>1</v>
      </c>
      <c r="N181" s="155" t="s">
        <v>42</v>
      </c>
      <c r="O181" s="59"/>
      <c r="P181" s="156">
        <f>O181*H181</f>
        <v>0</v>
      </c>
      <c r="Q181" s="156">
        <v>1.08E-3</v>
      </c>
      <c r="R181" s="156">
        <f>Q181*H181</f>
        <v>7.5599999999999999E-3</v>
      </c>
      <c r="S181" s="156">
        <v>0</v>
      </c>
      <c r="T181" s="157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58" t="s">
        <v>216</v>
      </c>
      <c r="AT181" s="158" t="s">
        <v>131</v>
      </c>
      <c r="AU181" s="158" t="s">
        <v>136</v>
      </c>
      <c r="AY181" s="18" t="s">
        <v>128</v>
      </c>
      <c r="BE181" s="159">
        <f>IF(N181="základní",J181,0)</f>
        <v>0</v>
      </c>
      <c r="BF181" s="159">
        <f>IF(N181="snížená",J181,0)</f>
        <v>0</v>
      </c>
      <c r="BG181" s="159">
        <f>IF(N181="zákl. přenesená",J181,0)</f>
        <v>0</v>
      </c>
      <c r="BH181" s="159">
        <f>IF(N181="sníž. přenesená",J181,0)</f>
        <v>0</v>
      </c>
      <c r="BI181" s="159">
        <f>IF(N181="nulová",J181,0)</f>
        <v>0</v>
      </c>
      <c r="BJ181" s="18" t="s">
        <v>136</v>
      </c>
      <c r="BK181" s="159">
        <f>ROUND(I181*H181,2)</f>
        <v>0</v>
      </c>
      <c r="BL181" s="18" t="s">
        <v>216</v>
      </c>
      <c r="BM181" s="158" t="s">
        <v>237</v>
      </c>
    </row>
    <row r="182" spans="1:65" s="13" customFormat="1" ht="11.25">
      <c r="B182" s="160"/>
      <c r="D182" s="161" t="s">
        <v>138</v>
      </c>
      <c r="E182" s="162" t="s">
        <v>1</v>
      </c>
      <c r="F182" s="163" t="s">
        <v>238</v>
      </c>
      <c r="H182" s="164">
        <v>7</v>
      </c>
      <c r="I182" s="165"/>
      <c r="L182" s="160"/>
      <c r="M182" s="166"/>
      <c r="N182" s="167"/>
      <c r="O182" s="167"/>
      <c r="P182" s="167"/>
      <c r="Q182" s="167"/>
      <c r="R182" s="167"/>
      <c r="S182" s="167"/>
      <c r="T182" s="168"/>
      <c r="AT182" s="162" t="s">
        <v>138</v>
      </c>
      <c r="AU182" s="162" t="s">
        <v>136</v>
      </c>
      <c r="AV182" s="13" t="s">
        <v>136</v>
      </c>
      <c r="AW182" s="13" t="s">
        <v>32</v>
      </c>
      <c r="AX182" s="13" t="s">
        <v>6</v>
      </c>
      <c r="AY182" s="162" t="s">
        <v>128</v>
      </c>
    </row>
    <row r="183" spans="1:65" s="2" customFormat="1" ht="14.45" customHeight="1">
      <c r="A183" s="33"/>
      <c r="B183" s="146"/>
      <c r="C183" s="184" t="s">
        <v>239</v>
      </c>
      <c r="D183" s="184" t="s">
        <v>174</v>
      </c>
      <c r="E183" s="185" t="s">
        <v>240</v>
      </c>
      <c r="F183" s="186" t="s">
        <v>241</v>
      </c>
      <c r="G183" s="187" t="s">
        <v>170</v>
      </c>
      <c r="H183" s="188">
        <v>7</v>
      </c>
      <c r="I183" s="189"/>
      <c r="J183" s="188">
        <f>ROUND(I183*H183,2)</f>
        <v>0</v>
      </c>
      <c r="K183" s="190"/>
      <c r="L183" s="191"/>
      <c r="M183" s="192" t="s">
        <v>1</v>
      </c>
      <c r="N183" s="193" t="s">
        <v>42</v>
      </c>
      <c r="O183" s="59"/>
      <c r="P183" s="156">
        <f>O183*H183</f>
        <v>0</v>
      </c>
      <c r="Q183" s="156">
        <v>3.4299999999999999E-3</v>
      </c>
      <c r="R183" s="156">
        <f>Q183*H183</f>
        <v>2.401E-2</v>
      </c>
      <c r="S183" s="156">
        <v>0</v>
      </c>
      <c r="T183" s="157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58" t="s">
        <v>231</v>
      </c>
      <c r="AT183" s="158" t="s">
        <v>174</v>
      </c>
      <c r="AU183" s="158" t="s">
        <v>136</v>
      </c>
      <c r="AY183" s="18" t="s">
        <v>128</v>
      </c>
      <c r="BE183" s="159">
        <f>IF(N183="základní",J183,0)</f>
        <v>0</v>
      </c>
      <c r="BF183" s="159">
        <f>IF(N183="snížená",J183,0)</f>
        <v>0</v>
      </c>
      <c r="BG183" s="159">
        <f>IF(N183="zákl. přenesená",J183,0)</f>
        <v>0</v>
      </c>
      <c r="BH183" s="159">
        <f>IF(N183="sníž. přenesená",J183,0)</f>
        <v>0</v>
      </c>
      <c r="BI183" s="159">
        <f>IF(N183="nulová",J183,0)</f>
        <v>0</v>
      </c>
      <c r="BJ183" s="18" t="s">
        <v>136</v>
      </c>
      <c r="BK183" s="159">
        <f>ROUND(I183*H183,2)</f>
        <v>0</v>
      </c>
      <c r="BL183" s="18" t="s">
        <v>216</v>
      </c>
      <c r="BM183" s="158" t="s">
        <v>242</v>
      </c>
    </row>
    <row r="184" spans="1:65" s="2" customFormat="1" ht="24.2" customHeight="1">
      <c r="A184" s="33"/>
      <c r="B184" s="146"/>
      <c r="C184" s="184" t="s">
        <v>7</v>
      </c>
      <c r="D184" s="184" t="s">
        <v>174</v>
      </c>
      <c r="E184" s="185" t="s">
        <v>243</v>
      </c>
      <c r="F184" s="186" t="s">
        <v>244</v>
      </c>
      <c r="G184" s="187" t="s">
        <v>245</v>
      </c>
      <c r="H184" s="188">
        <v>2.4</v>
      </c>
      <c r="I184" s="189"/>
      <c r="J184" s="188">
        <f>ROUND(I184*H184,2)</f>
        <v>0</v>
      </c>
      <c r="K184" s="190"/>
      <c r="L184" s="191"/>
      <c r="M184" s="192" t="s">
        <v>1</v>
      </c>
      <c r="N184" s="193" t="s">
        <v>42</v>
      </c>
      <c r="O184" s="59"/>
      <c r="P184" s="156">
        <f>O184*H184</f>
        <v>0</v>
      </c>
      <c r="Q184" s="156">
        <v>1E-3</v>
      </c>
      <c r="R184" s="156">
        <f>Q184*H184</f>
        <v>2.3999999999999998E-3</v>
      </c>
      <c r="S184" s="156">
        <v>0</v>
      </c>
      <c r="T184" s="157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58" t="s">
        <v>231</v>
      </c>
      <c r="AT184" s="158" t="s">
        <v>174</v>
      </c>
      <c r="AU184" s="158" t="s">
        <v>136</v>
      </c>
      <c r="AY184" s="18" t="s">
        <v>128</v>
      </c>
      <c r="BE184" s="159">
        <f>IF(N184="základní",J184,0)</f>
        <v>0</v>
      </c>
      <c r="BF184" s="159">
        <f>IF(N184="snížená",J184,0)</f>
        <v>0</v>
      </c>
      <c r="BG184" s="159">
        <f>IF(N184="zákl. přenesená",J184,0)</f>
        <v>0</v>
      </c>
      <c r="BH184" s="159">
        <f>IF(N184="sníž. přenesená",J184,0)</f>
        <v>0</v>
      </c>
      <c r="BI184" s="159">
        <f>IF(N184="nulová",J184,0)</f>
        <v>0</v>
      </c>
      <c r="BJ184" s="18" t="s">
        <v>136</v>
      </c>
      <c r="BK184" s="159">
        <f>ROUND(I184*H184,2)</f>
        <v>0</v>
      </c>
      <c r="BL184" s="18" t="s">
        <v>216</v>
      </c>
      <c r="BM184" s="158" t="s">
        <v>246</v>
      </c>
    </row>
    <row r="185" spans="1:65" s="2" customFormat="1" ht="24.2" customHeight="1">
      <c r="A185" s="33"/>
      <c r="B185" s="146"/>
      <c r="C185" s="147" t="s">
        <v>247</v>
      </c>
      <c r="D185" s="147" t="s">
        <v>131</v>
      </c>
      <c r="E185" s="148" t="s">
        <v>248</v>
      </c>
      <c r="F185" s="149" t="s">
        <v>249</v>
      </c>
      <c r="G185" s="150" t="s">
        <v>134</v>
      </c>
      <c r="H185" s="151">
        <v>15.64</v>
      </c>
      <c r="I185" s="152"/>
      <c r="J185" s="151">
        <f>ROUND(I185*H185,2)</f>
        <v>0</v>
      </c>
      <c r="K185" s="153"/>
      <c r="L185" s="34"/>
      <c r="M185" s="154" t="s">
        <v>1</v>
      </c>
      <c r="N185" s="155" t="s">
        <v>42</v>
      </c>
      <c r="O185" s="59"/>
      <c r="P185" s="156">
        <f>O185*H185</f>
        <v>0</v>
      </c>
      <c r="Q185" s="156">
        <v>0</v>
      </c>
      <c r="R185" s="156">
        <f>Q185*H185</f>
        <v>0</v>
      </c>
      <c r="S185" s="156">
        <v>0</v>
      </c>
      <c r="T185" s="157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58" t="s">
        <v>216</v>
      </c>
      <c r="AT185" s="158" t="s">
        <v>131</v>
      </c>
      <c r="AU185" s="158" t="s">
        <v>136</v>
      </c>
      <c r="AY185" s="18" t="s">
        <v>128</v>
      </c>
      <c r="BE185" s="159">
        <f>IF(N185="základní",J185,0)</f>
        <v>0</v>
      </c>
      <c r="BF185" s="159">
        <f>IF(N185="snížená",J185,0)</f>
        <v>0</v>
      </c>
      <c r="BG185" s="159">
        <f>IF(N185="zákl. přenesená",J185,0)</f>
        <v>0</v>
      </c>
      <c r="BH185" s="159">
        <f>IF(N185="sníž. přenesená",J185,0)</f>
        <v>0</v>
      </c>
      <c r="BI185" s="159">
        <f>IF(N185="nulová",J185,0)</f>
        <v>0</v>
      </c>
      <c r="BJ185" s="18" t="s">
        <v>136</v>
      </c>
      <c r="BK185" s="159">
        <f>ROUND(I185*H185,2)</f>
        <v>0</v>
      </c>
      <c r="BL185" s="18" t="s">
        <v>216</v>
      </c>
      <c r="BM185" s="158" t="s">
        <v>250</v>
      </c>
    </row>
    <row r="186" spans="1:65" s="13" customFormat="1" ht="22.5">
      <c r="B186" s="160"/>
      <c r="D186" s="161" t="s">
        <v>138</v>
      </c>
      <c r="E186" s="162" t="s">
        <v>1</v>
      </c>
      <c r="F186" s="163" t="s">
        <v>251</v>
      </c>
      <c r="H186" s="164">
        <v>11.06</v>
      </c>
      <c r="I186" s="165"/>
      <c r="L186" s="160"/>
      <c r="M186" s="166"/>
      <c r="N186" s="167"/>
      <c r="O186" s="167"/>
      <c r="P186" s="167"/>
      <c r="Q186" s="167"/>
      <c r="R186" s="167"/>
      <c r="S186" s="167"/>
      <c r="T186" s="168"/>
      <c r="AT186" s="162" t="s">
        <v>138</v>
      </c>
      <c r="AU186" s="162" t="s">
        <v>136</v>
      </c>
      <c r="AV186" s="13" t="s">
        <v>136</v>
      </c>
      <c r="AW186" s="13" t="s">
        <v>32</v>
      </c>
      <c r="AX186" s="13" t="s">
        <v>76</v>
      </c>
      <c r="AY186" s="162" t="s">
        <v>128</v>
      </c>
    </row>
    <row r="187" spans="1:65" s="13" customFormat="1" ht="11.25">
      <c r="B187" s="160"/>
      <c r="D187" s="161" t="s">
        <v>138</v>
      </c>
      <c r="E187" s="162" t="s">
        <v>1</v>
      </c>
      <c r="F187" s="163" t="s">
        <v>139</v>
      </c>
      <c r="H187" s="164">
        <v>4.58</v>
      </c>
      <c r="I187" s="165"/>
      <c r="L187" s="160"/>
      <c r="M187" s="166"/>
      <c r="N187" s="167"/>
      <c r="O187" s="167"/>
      <c r="P187" s="167"/>
      <c r="Q187" s="167"/>
      <c r="R187" s="167"/>
      <c r="S187" s="167"/>
      <c r="T187" s="168"/>
      <c r="AT187" s="162" t="s">
        <v>138</v>
      </c>
      <c r="AU187" s="162" t="s">
        <v>136</v>
      </c>
      <c r="AV187" s="13" t="s">
        <v>136</v>
      </c>
      <c r="AW187" s="13" t="s">
        <v>32</v>
      </c>
      <c r="AX187" s="13" t="s">
        <v>76</v>
      </c>
      <c r="AY187" s="162" t="s">
        <v>128</v>
      </c>
    </row>
    <row r="188" spans="1:65" s="15" customFormat="1" ht="11.25">
      <c r="B188" s="176"/>
      <c r="D188" s="161" t="s">
        <v>138</v>
      </c>
      <c r="E188" s="177" t="s">
        <v>1</v>
      </c>
      <c r="F188" s="178" t="s">
        <v>153</v>
      </c>
      <c r="H188" s="179">
        <v>15.64</v>
      </c>
      <c r="I188" s="180"/>
      <c r="L188" s="176"/>
      <c r="M188" s="181"/>
      <c r="N188" s="182"/>
      <c r="O188" s="182"/>
      <c r="P188" s="182"/>
      <c r="Q188" s="182"/>
      <c r="R188" s="182"/>
      <c r="S188" s="182"/>
      <c r="T188" s="183"/>
      <c r="AT188" s="177" t="s">
        <v>138</v>
      </c>
      <c r="AU188" s="177" t="s">
        <v>136</v>
      </c>
      <c r="AV188" s="15" t="s">
        <v>135</v>
      </c>
      <c r="AW188" s="15" t="s">
        <v>32</v>
      </c>
      <c r="AX188" s="15" t="s">
        <v>6</v>
      </c>
      <c r="AY188" s="177" t="s">
        <v>128</v>
      </c>
    </row>
    <row r="189" spans="1:65" s="2" customFormat="1" ht="37.9" customHeight="1">
      <c r="A189" s="33"/>
      <c r="B189" s="146"/>
      <c r="C189" s="147" t="s">
        <v>252</v>
      </c>
      <c r="D189" s="147" t="s">
        <v>131</v>
      </c>
      <c r="E189" s="148" t="s">
        <v>253</v>
      </c>
      <c r="F189" s="149" t="s">
        <v>254</v>
      </c>
      <c r="G189" s="150" t="s">
        <v>134</v>
      </c>
      <c r="H189" s="151">
        <v>153.03</v>
      </c>
      <c r="I189" s="152"/>
      <c r="J189" s="151">
        <f>ROUND(I189*H189,2)</f>
        <v>0</v>
      </c>
      <c r="K189" s="153"/>
      <c r="L189" s="34"/>
      <c r="M189" s="154" t="s">
        <v>1</v>
      </c>
      <c r="N189" s="155" t="s">
        <v>42</v>
      </c>
      <c r="O189" s="59"/>
      <c r="P189" s="156">
        <f>O189*H189</f>
        <v>0</v>
      </c>
      <c r="Q189" s="156">
        <v>2.4000000000000001E-4</v>
      </c>
      <c r="R189" s="156">
        <f>Q189*H189</f>
        <v>3.6727200000000002E-2</v>
      </c>
      <c r="S189" s="156">
        <v>0</v>
      </c>
      <c r="T189" s="157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58" t="s">
        <v>216</v>
      </c>
      <c r="AT189" s="158" t="s">
        <v>131</v>
      </c>
      <c r="AU189" s="158" t="s">
        <v>136</v>
      </c>
      <c r="AY189" s="18" t="s">
        <v>128</v>
      </c>
      <c r="BE189" s="159">
        <f>IF(N189="základní",J189,0)</f>
        <v>0</v>
      </c>
      <c r="BF189" s="159">
        <f>IF(N189="snížená",J189,0)</f>
        <v>0</v>
      </c>
      <c r="BG189" s="159">
        <f>IF(N189="zákl. přenesená",J189,0)</f>
        <v>0</v>
      </c>
      <c r="BH189" s="159">
        <f>IF(N189="sníž. přenesená",J189,0)</f>
        <v>0</v>
      </c>
      <c r="BI189" s="159">
        <f>IF(N189="nulová",J189,0)</f>
        <v>0</v>
      </c>
      <c r="BJ189" s="18" t="s">
        <v>136</v>
      </c>
      <c r="BK189" s="159">
        <f>ROUND(I189*H189,2)</f>
        <v>0</v>
      </c>
      <c r="BL189" s="18" t="s">
        <v>216</v>
      </c>
      <c r="BM189" s="158" t="s">
        <v>255</v>
      </c>
    </row>
    <row r="190" spans="1:65" s="13" customFormat="1" ht="11.25">
      <c r="B190" s="160"/>
      <c r="D190" s="161" t="s">
        <v>138</v>
      </c>
      <c r="E190" s="162" t="s">
        <v>1</v>
      </c>
      <c r="F190" s="163" t="s">
        <v>256</v>
      </c>
      <c r="H190" s="164">
        <v>153.03</v>
      </c>
      <c r="I190" s="165"/>
      <c r="L190" s="160"/>
      <c r="M190" s="166"/>
      <c r="N190" s="167"/>
      <c r="O190" s="167"/>
      <c r="P190" s="167"/>
      <c r="Q190" s="167"/>
      <c r="R190" s="167"/>
      <c r="S190" s="167"/>
      <c r="T190" s="168"/>
      <c r="AT190" s="162" t="s">
        <v>138</v>
      </c>
      <c r="AU190" s="162" t="s">
        <v>136</v>
      </c>
      <c r="AV190" s="13" t="s">
        <v>136</v>
      </c>
      <c r="AW190" s="13" t="s">
        <v>32</v>
      </c>
      <c r="AX190" s="13" t="s">
        <v>6</v>
      </c>
      <c r="AY190" s="162" t="s">
        <v>128</v>
      </c>
    </row>
    <row r="191" spans="1:65" s="2" customFormat="1" ht="37.9" customHeight="1">
      <c r="A191" s="33"/>
      <c r="B191" s="146"/>
      <c r="C191" s="147" t="s">
        <v>257</v>
      </c>
      <c r="D191" s="147" t="s">
        <v>131</v>
      </c>
      <c r="E191" s="148" t="s">
        <v>258</v>
      </c>
      <c r="F191" s="149" t="s">
        <v>259</v>
      </c>
      <c r="G191" s="150" t="s">
        <v>134</v>
      </c>
      <c r="H191" s="151">
        <v>207.77</v>
      </c>
      <c r="I191" s="152"/>
      <c r="J191" s="151">
        <f>ROUND(I191*H191,2)</f>
        <v>0</v>
      </c>
      <c r="K191" s="153"/>
      <c r="L191" s="34"/>
      <c r="M191" s="154" t="s">
        <v>1</v>
      </c>
      <c r="N191" s="155" t="s">
        <v>42</v>
      </c>
      <c r="O191" s="59"/>
      <c r="P191" s="156">
        <f>O191*H191</f>
        <v>0</v>
      </c>
      <c r="Q191" s="156">
        <v>3.8000000000000002E-4</v>
      </c>
      <c r="R191" s="156">
        <f>Q191*H191</f>
        <v>7.8952600000000012E-2</v>
      </c>
      <c r="S191" s="156">
        <v>0</v>
      </c>
      <c r="T191" s="157">
        <f>S191*H191</f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58" t="s">
        <v>216</v>
      </c>
      <c r="AT191" s="158" t="s">
        <v>131</v>
      </c>
      <c r="AU191" s="158" t="s">
        <v>136</v>
      </c>
      <c r="AY191" s="18" t="s">
        <v>128</v>
      </c>
      <c r="BE191" s="159">
        <f>IF(N191="základní",J191,0)</f>
        <v>0</v>
      </c>
      <c r="BF191" s="159">
        <f>IF(N191="snížená",J191,0)</f>
        <v>0</v>
      </c>
      <c r="BG191" s="159">
        <f>IF(N191="zákl. přenesená",J191,0)</f>
        <v>0</v>
      </c>
      <c r="BH191" s="159">
        <f>IF(N191="sníž. přenesená",J191,0)</f>
        <v>0</v>
      </c>
      <c r="BI191" s="159">
        <f>IF(N191="nulová",J191,0)</f>
        <v>0</v>
      </c>
      <c r="BJ191" s="18" t="s">
        <v>136</v>
      </c>
      <c r="BK191" s="159">
        <f>ROUND(I191*H191,2)</f>
        <v>0</v>
      </c>
      <c r="BL191" s="18" t="s">
        <v>216</v>
      </c>
      <c r="BM191" s="158" t="s">
        <v>260</v>
      </c>
    </row>
    <row r="192" spans="1:65" s="13" customFormat="1" ht="22.5">
      <c r="B192" s="160"/>
      <c r="D192" s="161" t="s">
        <v>138</v>
      </c>
      <c r="E192" s="162" t="s">
        <v>1</v>
      </c>
      <c r="F192" s="163" t="s">
        <v>261</v>
      </c>
      <c r="H192" s="164">
        <v>207.77</v>
      </c>
      <c r="I192" s="165"/>
      <c r="L192" s="160"/>
      <c r="M192" s="166"/>
      <c r="N192" s="167"/>
      <c r="O192" s="167"/>
      <c r="P192" s="167"/>
      <c r="Q192" s="167"/>
      <c r="R192" s="167"/>
      <c r="S192" s="167"/>
      <c r="T192" s="168"/>
      <c r="AT192" s="162" t="s">
        <v>138</v>
      </c>
      <c r="AU192" s="162" t="s">
        <v>136</v>
      </c>
      <c r="AV192" s="13" t="s">
        <v>136</v>
      </c>
      <c r="AW192" s="13" t="s">
        <v>32</v>
      </c>
      <c r="AX192" s="13" t="s">
        <v>6</v>
      </c>
      <c r="AY192" s="162" t="s">
        <v>128</v>
      </c>
    </row>
    <row r="193" spans="1:65" s="2" customFormat="1" ht="37.9" customHeight="1">
      <c r="A193" s="33"/>
      <c r="B193" s="146"/>
      <c r="C193" s="147" t="s">
        <v>262</v>
      </c>
      <c r="D193" s="147" t="s">
        <v>131</v>
      </c>
      <c r="E193" s="148" t="s">
        <v>263</v>
      </c>
      <c r="F193" s="149" t="s">
        <v>264</v>
      </c>
      <c r="G193" s="150" t="s">
        <v>134</v>
      </c>
      <c r="H193" s="151">
        <v>64.87</v>
      </c>
      <c r="I193" s="152"/>
      <c r="J193" s="151">
        <f>ROUND(I193*H193,2)</f>
        <v>0</v>
      </c>
      <c r="K193" s="153"/>
      <c r="L193" s="34"/>
      <c r="M193" s="154" t="s">
        <v>1</v>
      </c>
      <c r="N193" s="155" t="s">
        <v>42</v>
      </c>
      <c r="O193" s="59"/>
      <c r="P193" s="156">
        <f>O193*H193</f>
        <v>0</v>
      </c>
      <c r="Q193" s="156">
        <v>5.1999999999999995E-4</v>
      </c>
      <c r="R193" s="156">
        <f>Q193*H193</f>
        <v>3.3732400000000003E-2</v>
      </c>
      <c r="S193" s="156">
        <v>0</v>
      </c>
      <c r="T193" s="157">
        <f>S193*H193</f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58" t="s">
        <v>216</v>
      </c>
      <c r="AT193" s="158" t="s">
        <v>131</v>
      </c>
      <c r="AU193" s="158" t="s">
        <v>136</v>
      </c>
      <c r="AY193" s="18" t="s">
        <v>128</v>
      </c>
      <c r="BE193" s="159">
        <f>IF(N193="základní",J193,0)</f>
        <v>0</v>
      </c>
      <c r="BF193" s="159">
        <f>IF(N193="snížená",J193,0)</f>
        <v>0</v>
      </c>
      <c r="BG193" s="159">
        <f>IF(N193="zákl. přenesená",J193,0)</f>
        <v>0</v>
      </c>
      <c r="BH193" s="159">
        <f>IF(N193="sníž. přenesená",J193,0)</f>
        <v>0</v>
      </c>
      <c r="BI193" s="159">
        <f>IF(N193="nulová",J193,0)</f>
        <v>0</v>
      </c>
      <c r="BJ193" s="18" t="s">
        <v>136</v>
      </c>
      <c r="BK193" s="159">
        <f>ROUND(I193*H193,2)</f>
        <v>0</v>
      </c>
      <c r="BL193" s="18" t="s">
        <v>216</v>
      </c>
      <c r="BM193" s="158" t="s">
        <v>265</v>
      </c>
    </row>
    <row r="194" spans="1:65" s="13" customFormat="1" ht="11.25">
      <c r="B194" s="160"/>
      <c r="D194" s="161" t="s">
        <v>138</v>
      </c>
      <c r="E194" s="162" t="s">
        <v>1</v>
      </c>
      <c r="F194" s="163" t="s">
        <v>266</v>
      </c>
      <c r="H194" s="164">
        <v>64.87</v>
      </c>
      <c r="I194" s="165"/>
      <c r="L194" s="160"/>
      <c r="M194" s="166"/>
      <c r="N194" s="167"/>
      <c r="O194" s="167"/>
      <c r="P194" s="167"/>
      <c r="Q194" s="167"/>
      <c r="R194" s="167"/>
      <c r="S194" s="167"/>
      <c r="T194" s="168"/>
      <c r="AT194" s="162" t="s">
        <v>138</v>
      </c>
      <c r="AU194" s="162" t="s">
        <v>136</v>
      </c>
      <c r="AV194" s="13" t="s">
        <v>136</v>
      </c>
      <c r="AW194" s="13" t="s">
        <v>32</v>
      </c>
      <c r="AX194" s="13" t="s">
        <v>6</v>
      </c>
      <c r="AY194" s="162" t="s">
        <v>128</v>
      </c>
    </row>
    <row r="195" spans="1:65" s="2" customFormat="1" ht="14.45" customHeight="1">
      <c r="A195" s="33"/>
      <c r="B195" s="146"/>
      <c r="C195" s="184" t="s">
        <v>267</v>
      </c>
      <c r="D195" s="184" t="s">
        <v>174</v>
      </c>
      <c r="E195" s="185" t="s">
        <v>268</v>
      </c>
      <c r="F195" s="186" t="s">
        <v>269</v>
      </c>
      <c r="G195" s="187" t="s">
        <v>134</v>
      </c>
      <c r="H195" s="188">
        <v>517.33000000000004</v>
      </c>
      <c r="I195" s="189"/>
      <c r="J195" s="188">
        <f>ROUND(I195*H195,2)</f>
        <v>0</v>
      </c>
      <c r="K195" s="190"/>
      <c r="L195" s="191"/>
      <c r="M195" s="192" t="s">
        <v>1</v>
      </c>
      <c r="N195" s="193" t="s">
        <v>42</v>
      </c>
      <c r="O195" s="59"/>
      <c r="P195" s="156">
        <f>O195*H195</f>
        <v>0</v>
      </c>
      <c r="Q195" s="156">
        <v>4.3E-3</v>
      </c>
      <c r="R195" s="156">
        <f>Q195*H195</f>
        <v>2.2245190000000004</v>
      </c>
      <c r="S195" s="156">
        <v>0</v>
      </c>
      <c r="T195" s="157">
        <f>S195*H195</f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58" t="s">
        <v>231</v>
      </c>
      <c r="AT195" s="158" t="s">
        <v>174</v>
      </c>
      <c r="AU195" s="158" t="s">
        <v>136</v>
      </c>
      <c r="AY195" s="18" t="s">
        <v>128</v>
      </c>
      <c r="BE195" s="159">
        <f>IF(N195="základní",J195,0)</f>
        <v>0</v>
      </c>
      <c r="BF195" s="159">
        <f>IF(N195="snížená",J195,0)</f>
        <v>0</v>
      </c>
      <c r="BG195" s="159">
        <f>IF(N195="zákl. přenesená",J195,0)</f>
        <v>0</v>
      </c>
      <c r="BH195" s="159">
        <f>IF(N195="sníž. přenesená",J195,0)</f>
        <v>0</v>
      </c>
      <c r="BI195" s="159">
        <f>IF(N195="nulová",J195,0)</f>
        <v>0</v>
      </c>
      <c r="BJ195" s="18" t="s">
        <v>136</v>
      </c>
      <c r="BK195" s="159">
        <f>ROUND(I195*H195,2)</f>
        <v>0</v>
      </c>
      <c r="BL195" s="18" t="s">
        <v>216</v>
      </c>
      <c r="BM195" s="158" t="s">
        <v>270</v>
      </c>
    </row>
    <row r="196" spans="1:65" s="13" customFormat="1" ht="11.25">
      <c r="B196" s="160"/>
      <c r="D196" s="161" t="s">
        <v>138</v>
      </c>
      <c r="E196" s="162" t="s">
        <v>1</v>
      </c>
      <c r="F196" s="163" t="s">
        <v>224</v>
      </c>
      <c r="H196" s="164">
        <v>447.96</v>
      </c>
      <c r="I196" s="165"/>
      <c r="L196" s="160"/>
      <c r="M196" s="166"/>
      <c r="N196" s="167"/>
      <c r="O196" s="167"/>
      <c r="P196" s="167"/>
      <c r="Q196" s="167"/>
      <c r="R196" s="167"/>
      <c r="S196" s="167"/>
      <c r="T196" s="168"/>
      <c r="AT196" s="162" t="s">
        <v>138</v>
      </c>
      <c r="AU196" s="162" t="s">
        <v>136</v>
      </c>
      <c r="AV196" s="13" t="s">
        <v>136</v>
      </c>
      <c r="AW196" s="13" t="s">
        <v>32</v>
      </c>
      <c r="AX196" s="13" t="s">
        <v>76</v>
      </c>
      <c r="AY196" s="162" t="s">
        <v>128</v>
      </c>
    </row>
    <row r="197" spans="1:65" s="13" customFormat="1" ht="45">
      <c r="B197" s="160"/>
      <c r="D197" s="161" t="s">
        <v>138</v>
      </c>
      <c r="E197" s="162" t="s">
        <v>1</v>
      </c>
      <c r="F197" s="163" t="s">
        <v>225</v>
      </c>
      <c r="H197" s="164">
        <v>-13.75</v>
      </c>
      <c r="I197" s="165"/>
      <c r="L197" s="160"/>
      <c r="M197" s="166"/>
      <c r="N197" s="167"/>
      <c r="O197" s="167"/>
      <c r="P197" s="167"/>
      <c r="Q197" s="167"/>
      <c r="R197" s="167"/>
      <c r="S197" s="167"/>
      <c r="T197" s="168"/>
      <c r="AT197" s="162" t="s">
        <v>138</v>
      </c>
      <c r="AU197" s="162" t="s">
        <v>136</v>
      </c>
      <c r="AV197" s="13" t="s">
        <v>136</v>
      </c>
      <c r="AW197" s="13" t="s">
        <v>32</v>
      </c>
      <c r="AX197" s="13" t="s">
        <v>76</v>
      </c>
      <c r="AY197" s="162" t="s">
        <v>128</v>
      </c>
    </row>
    <row r="198" spans="1:65" s="13" customFormat="1" ht="22.5">
      <c r="B198" s="160"/>
      <c r="D198" s="161" t="s">
        <v>138</v>
      </c>
      <c r="E198" s="162" t="s">
        <v>1</v>
      </c>
      <c r="F198" s="163" t="s">
        <v>251</v>
      </c>
      <c r="H198" s="164">
        <v>11.06</v>
      </c>
      <c r="I198" s="165"/>
      <c r="L198" s="160"/>
      <c r="M198" s="166"/>
      <c r="N198" s="167"/>
      <c r="O198" s="167"/>
      <c r="P198" s="167"/>
      <c r="Q198" s="167"/>
      <c r="R198" s="167"/>
      <c r="S198" s="167"/>
      <c r="T198" s="168"/>
      <c r="AT198" s="162" t="s">
        <v>138</v>
      </c>
      <c r="AU198" s="162" t="s">
        <v>136</v>
      </c>
      <c r="AV198" s="13" t="s">
        <v>136</v>
      </c>
      <c r="AW198" s="13" t="s">
        <v>32</v>
      </c>
      <c r="AX198" s="13" t="s">
        <v>76</v>
      </c>
      <c r="AY198" s="162" t="s">
        <v>128</v>
      </c>
    </row>
    <row r="199" spans="1:65" s="13" customFormat="1" ht="11.25">
      <c r="B199" s="160"/>
      <c r="D199" s="161" t="s">
        <v>138</v>
      </c>
      <c r="E199" s="162" t="s">
        <v>1</v>
      </c>
      <c r="F199" s="163" t="s">
        <v>139</v>
      </c>
      <c r="H199" s="164">
        <v>4.58</v>
      </c>
      <c r="I199" s="165"/>
      <c r="L199" s="160"/>
      <c r="M199" s="166"/>
      <c r="N199" s="167"/>
      <c r="O199" s="167"/>
      <c r="P199" s="167"/>
      <c r="Q199" s="167"/>
      <c r="R199" s="167"/>
      <c r="S199" s="167"/>
      <c r="T199" s="168"/>
      <c r="AT199" s="162" t="s">
        <v>138</v>
      </c>
      <c r="AU199" s="162" t="s">
        <v>136</v>
      </c>
      <c r="AV199" s="13" t="s">
        <v>136</v>
      </c>
      <c r="AW199" s="13" t="s">
        <v>32</v>
      </c>
      <c r="AX199" s="13" t="s">
        <v>76</v>
      </c>
      <c r="AY199" s="162" t="s">
        <v>128</v>
      </c>
    </row>
    <row r="200" spans="1:65" s="15" customFormat="1" ht="11.25">
      <c r="B200" s="176"/>
      <c r="D200" s="161" t="s">
        <v>138</v>
      </c>
      <c r="E200" s="177" t="s">
        <v>1</v>
      </c>
      <c r="F200" s="178" t="s">
        <v>153</v>
      </c>
      <c r="H200" s="179">
        <v>449.84999999999997</v>
      </c>
      <c r="I200" s="180"/>
      <c r="L200" s="176"/>
      <c r="M200" s="181"/>
      <c r="N200" s="182"/>
      <c r="O200" s="182"/>
      <c r="P200" s="182"/>
      <c r="Q200" s="182"/>
      <c r="R200" s="182"/>
      <c r="S200" s="182"/>
      <c r="T200" s="183"/>
      <c r="AT200" s="177" t="s">
        <v>138</v>
      </c>
      <c r="AU200" s="177" t="s">
        <v>136</v>
      </c>
      <c r="AV200" s="15" t="s">
        <v>135</v>
      </c>
      <c r="AW200" s="15" t="s">
        <v>32</v>
      </c>
      <c r="AX200" s="15" t="s">
        <v>6</v>
      </c>
      <c r="AY200" s="177" t="s">
        <v>128</v>
      </c>
    </row>
    <row r="201" spans="1:65" s="13" customFormat="1" ht="11.25">
      <c r="B201" s="160"/>
      <c r="D201" s="161" t="s">
        <v>138</v>
      </c>
      <c r="F201" s="163" t="s">
        <v>271</v>
      </c>
      <c r="H201" s="164">
        <v>517.33000000000004</v>
      </c>
      <c r="I201" s="165"/>
      <c r="L201" s="160"/>
      <c r="M201" s="166"/>
      <c r="N201" s="167"/>
      <c r="O201" s="167"/>
      <c r="P201" s="167"/>
      <c r="Q201" s="167"/>
      <c r="R201" s="167"/>
      <c r="S201" s="167"/>
      <c r="T201" s="168"/>
      <c r="AT201" s="162" t="s">
        <v>138</v>
      </c>
      <c r="AU201" s="162" t="s">
        <v>136</v>
      </c>
      <c r="AV201" s="13" t="s">
        <v>136</v>
      </c>
      <c r="AW201" s="13" t="s">
        <v>3</v>
      </c>
      <c r="AX201" s="13" t="s">
        <v>6</v>
      </c>
      <c r="AY201" s="162" t="s">
        <v>128</v>
      </c>
    </row>
    <row r="202" spans="1:65" s="2" customFormat="1" ht="24.2" customHeight="1">
      <c r="A202" s="33"/>
      <c r="B202" s="146"/>
      <c r="C202" s="147" t="s">
        <v>272</v>
      </c>
      <c r="D202" s="147" t="s">
        <v>131</v>
      </c>
      <c r="E202" s="148" t="s">
        <v>273</v>
      </c>
      <c r="F202" s="149" t="s">
        <v>274</v>
      </c>
      <c r="G202" s="150" t="s">
        <v>134</v>
      </c>
      <c r="H202" s="151">
        <v>920.64</v>
      </c>
      <c r="I202" s="152"/>
      <c r="J202" s="151">
        <f>ROUND(I202*H202,2)</f>
        <v>0</v>
      </c>
      <c r="K202" s="153"/>
      <c r="L202" s="34"/>
      <c r="M202" s="154" t="s">
        <v>1</v>
      </c>
      <c r="N202" s="155" t="s">
        <v>42</v>
      </c>
      <c r="O202" s="59"/>
      <c r="P202" s="156">
        <f>O202*H202</f>
        <v>0</v>
      </c>
      <c r="Q202" s="156">
        <v>8.8000000000000003E-4</v>
      </c>
      <c r="R202" s="156">
        <f>Q202*H202</f>
        <v>0.81016319999999997</v>
      </c>
      <c r="S202" s="156">
        <v>0</v>
      </c>
      <c r="T202" s="157">
        <f>S202*H202</f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58" t="s">
        <v>216</v>
      </c>
      <c r="AT202" s="158" t="s">
        <v>131</v>
      </c>
      <c r="AU202" s="158" t="s">
        <v>136</v>
      </c>
      <c r="AY202" s="18" t="s">
        <v>128</v>
      </c>
      <c r="BE202" s="159">
        <f>IF(N202="základní",J202,0)</f>
        <v>0</v>
      </c>
      <c r="BF202" s="159">
        <f>IF(N202="snížená",J202,0)</f>
        <v>0</v>
      </c>
      <c r="BG202" s="159">
        <f>IF(N202="zákl. přenesená",J202,0)</f>
        <v>0</v>
      </c>
      <c r="BH202" s="159">
        <f>IF(N202="sníž. přenesená",J202,0)</f>
        <v>0</v>
      </c>
      <c r="BI202" s="159">
        <f>IF(N202="nulová",J202,0)</f>
        <v>0</v>
      </c>
      <c r="BJ202" s="18" t="s">
        <v>136</v>
      </c>
      <c r="BK202" s="159">
        <f>ROUND(I202*H202,2)</f>
        <v>0</v>
      </c>
      <c r="BL202" s="18" t="s">
        <v>216</v>
      </c>
      <c r="BM202" s="158" t="s">
        <v>275</v>
      </c>
    </row>
    <row r="203" spans="1:65" s="14" customFormat="1" ht="11.25">
      <c r="B203" s="169"/>
      <c r="D203" s="161" t="s">
        <v>138</v>
      </c>
      <c r="E203" s="170" t="s">
        <v>1</v>
      </c>
      <c r="F203" s="171" t="s">
        <v>276</v>
      </c>
      <c r="H203" s="170" t="s">
        <v>1</v>
      </c>
      <c r="I203" s="172"/>
      <c r="L203" s="169"/>
      <c r="M203" s="173"/>
      <c r="N203" s="174"/>
      <c r="O203" s="174"/>
      <c r="P203" s="174"/>
      <c r="Q203" s="174"/>
      <c r="R203" s="174"/>
      <c r="S203" s="174"/>
      <c r="T203" s="175"/>
      <c r="AT203" s="170" t="s">
        <v>138</v>
      </c>
      <c r="AU203" s="170" t="s">
        <v>136</v>
      </c>
      <c r="AV203" s="14" t="s">
        <v>6</v>
      </c>
      <c r="AW203" s="14" t="s">
        <v>32</v>
      </c>
      <c r="AX203" s="14" t="s">
        <v>76</v>
      </c>
      <c r="AY203" s="170" t="s">
        <v>128</v>
      </c>
    </row>
    <row r="204" spans="1:65" s="13" customFormat="1" ht="11.25">
      <c r="B204" s="160"/>
      <c r="D204" s="161" t="s">
        <v>138</v>
      </c>
      <c r="E204" s="162" t="s">
        <v>1</v>
      </c>
      <c r="F204" s="163" t="s">
        <v>224</v>
      </c>
      <c r="H204" s="164">
        <v>447.96</v>
      </c>
      <c r="I204" s="165"/>
      <c r="L204" s="160"/>
      <c r="M204" s="166"/>
      <c r="N204" s="167"/>
      <c r="O204" s="167"/>
      <c r="P204" s="167"/>
      <c r="Q204" s="167"/>
      <c r="R204" s="167"/>
      <c r="S204" s="167"/>
      <c r="T204" s="168"/>
      <c r="AT204" s="162" t="s">
        <v>138</v>
      </c>
      <c r="AU204" s="162" t="s">
        <v>136</v>
      </c>
      <c r="AV204" s="13" t="s">
        <v>136</v>
      </c>
      <c r="AW204" s="13" t="s">
        <v>32</v>
      </c>
      <c r="AX204" s="13" t="s">
        <v>76</v>
      </c>
      <c r="AY204" s="162" t="s">
        <v>128</v>
      </c>
    </row>
    <row r="205" spans="1:65" s="13" customFormat="1" ht="45">
      <c r="B205" s="160"/>
      <c r="D205" s="161" t="s">
        <v>138</v>
      </c>
      <c r="E205" s="162" t="s">
        <v>1</v>
      </c>
      <c r="F205" s="163" t="s">
        <v>225</v>
      </c>
      <c r="H205" s="164">
        <v>-13.75</v>
      </c>
      <c r="I205" s="165"/>
      <c r="L205" s="160"/>
      <c r="M205" s="166"/>
      <c r="N205" s="167"/>
      <c r="O205" s="167"/>
      <c r="P205" s="167"/>
      <c r="Q205" s="167"/>
      <c r="R205" s="167"/>
      <c r="S205" s="167"/>
      <c r="T205" s="168"/>
      <c r="AT205" s="162" t="s">
        <v>138</v>
      </c>
      <c r="AU205" s="162" t="s">
        <v>136</v>
      </c>
      <c r="AV205" s="13" t="s">
        <v>136</v>
      </c>
      <c r="AW205" s="13" t="s">
        <v>32</v>
      </c>
      <c r="AX205" s="13" t="s">
        <v>76</v>
      </c>
      <c r="AY205" s="162" t="s">
        <v>128</v>
      </c>
    </row>
    <row r="206" spans="1:65" s="13" customFormat="1" ht="22.5">
      <c r="B206" s="160"/>
      <c r="D206" s="161" t="s">
        <v>138</v>
      </c>
      <c r="E206" s="162" t="s">
        <v>1</v>
      </c>
      <c r="F206" s="163" t="s">
        <v>226</v>
      </c>
      <c r="H206" s="164">
        <v>29.48</v>
      </c>
      <c r="I206" s="165"/>
      <c r="L206" s="160"/>
      <c r="M206" s="166"/>
      <c r="N206" s="167"/>
      <c r="O206" s="167"/>
      <c r="P206" s="167"/>
      <c r="Q206" s="167"/>
      <c r="R206" s="167"/>
      <c r="S206" s="167"/>
      <c r="T206" s="168"/>
      <c r="AT206" s="162" t="s">
        <v>138</v>
      </c>
      <c r="AU206" s="162" t="s">
        <v>136</v>
      </c>
      <c r="AV206" s="13" t="s">
        <v>136</v>
      </c>
      <c r="AW206" s="13" t="s">
        <v>32</v>
      </c>
      <c r="AX206" s="13" t="s">
        <v>76</v>
      </c>
      <c r="AY206" s="162" t="s">
        <v>128</v>
      </c>
    </row>
    <row r="207" spans="1:65" s="13" customFormat="1" ht="11.25">
      <c r="B207" s="160"/>
      <c r="D207" s="161" t="s">
        <v>138</v>
      </c>
      <c r="E207" s="162" t="s">
        <v>1</v>
      </c>
      <c r="F207" s="163" t="s">
        <v>227</v>
      </c>
      <c r="H207" s="164">
        <v>7.1</v>
      </c>
      <c r="I207" s="165"/>
      <c r="L207" s="160"/>
      <c r="M207" s="166"/>
      <c r="N207" s="167"/>
      <c r="O207" s="167"/>
      <c r="P207" s="167"/>
      <c r="Q207" s="167"/>
      <c r="R207" s="167"/>
      <c r="S207" s="167"/>
      <c r="T207" s="168"/>
      <c r="AT207" s="162" t="s">
        <v>138</v>
      </c>
      <c r="AU207" s="162" t="s">
        <v>136</v>
      </c>
      <c r="AV207" s="13" t="s">
        <v>136</v>
      </c>
      <c r="AW207" s="13" t="s">
        <v>32</v>
      </c>
      <c r="AX207" s="13" t="s">
        <v>76</v>
      </c>
      <c r="AY207" s="162" t="s">
        <v>128</v>
      </c>
    </row>
    <row r="208" spans="1:65" s="16" customFormat="1" ht="11.25">
      <c r="B208" s="194"/>
      <c r="D208" s="161" t="s">
        <v>138</v>
      </c>
      <c r="E208" s="195" t="s">
        <v>1</v>
      </c>
      <c r="F208" s="196" t="s">
        <v>277</v>
      </c>
      <c r="H208" s="197">
        <v>470.79</v>
      </c>
      <c r="I208" s="198"/>
      <c r="L208" s="194"/>
      <c r="M208" s="199"/>
      <c r="N208" s="200"/>
      <c r="O208" s="200"/>
      <c r="P208" s="200"/>
      <c r="Q208" s="200"/>
      <c r="R208" s="200"/>
      <c r="S208" s="200"/>
      <c r="T208" s="201"/>
      <c r="AT208" s="195" t="s">
        <v>138</v>
      </c>
      <c r="AU208" s="195" t="s">
        <v>136</v>
      </c>
      <c r="AV208" s="16" t="s">
        <v>129</v>
      </c>
      <c r="AW208" s="16" t="s">
        <v>32</v>
      </c>
      <c r="AX208" s="16" t="s">
        <v>76</v>
      </c>
      <c r="AY208" s="195" t="s">
        <v>128</v>
      </c>
    </row>
    <row r="209" spans="1:65" s="14" customFormat="1" ht="11.25">
      <c r="B209" s="169"/>
      <c r="D209" s="161" t="s">
        <v>138</v>
      </c>
      <c r="E209" s="170" t="s">
        <v>1</v>
      </c>
      <c r="F209" s="171" t="s">
        <v>278</v>
      </c>
      <c r="H209" s="170" t="s">
        <v>1</v>
      </c>
      <c r="I209" s="172"/>
      <c r="L209" s="169"/>
      <c r="M209" s="173"/>
      <c r="N209" s="174"/>
      <c r="O209" s="174"/>
      <c r="P209" s="174"/>
      <c r="Q209" s="174"/>
      <c r="R209" s="174"/>
      <c r="S209" s="174"/>
      <c r="T209" s="175"/>
      <c r="AT209" s="170" t="s">
        <v>138</v>
      </c>
      <c r="AU209" s="170" t="s">
        <v>136</v>
      </c>
      <c r="AV209" s="14" t="s">
        <v>6</v>
      </c>
      <c r="AW209" s="14" t="s">
        <v>32</v>
      </c>
      <c r="AX209" s="14" t="s">
        <v>76</v>
      </c>
      <c r="AY209" s="170" t="s">
        <v>128</v>
      </c>
    </row>
    <row r="210" spans="1:65" s="13" customFormat="1" ht="11.25">
      <c r="B210" s="160"/>
      <c r="D210" s="161" t="s">
        <v>138</v>
      </c>
      <c r="E210" s="162" t="s">
        <v>1</v>
      </c>
      <c r="F210" s="163" t="s">
        <v>279</v>
      </c>
      <c r="H210" s="164">
        <v>425.95</v>
      </c>
      <c r="I210" s="165"/>
      <c r="L210" s="160"/>
      <c r="M210" s="166"/>
      <c r="N210" s="167"/>
      <c r="O210" s="167"/>
      <c r="P210" s="167"/>
      <c r="Q210" s="167"/>
      <c r="R210" s="167"/>
      <c r="S210" s="167"/>
      <c r="T210" s="168"/>
      <c r="AT210" s="162" t="s">
        <v>138</v>
      </c>
      <c r="AU210" s="162" t="s">
        <v>136</v>
      </c>
      <c r="AV210" s="13" t="s">
        <v>136</v>
      </c>
      <c r="AW210" s="13" t="s">
        <v>32</v>
      </c>
      <c r="AX210" s="13" t="s">
        <v>76</v>
      </c>
      <c r="AY210" s="162" t="s">
        <v>128</v>
      </c>
    </row>
    <row r="211" spans="1:65" s="13" customFormat="1" ht="45">
      <c r="B211" s="160"/>
      <c r="D211" s="161" t="s">
        <v>138</v>
      </c>
      <c r="E211" s="162" t="s">
        <v>1</v>
      </c>
      <c r="F211" s="163" t="s">
        <v>225</v>
      </c>
      <c r="H211" s="164">
        <v>-13.75</v>
      </c>
      <c r="I211" s="165"/>
      <c r="L211" s="160"/>
      <c r="M211" s="166"/>
      <c r="N211" s="167"/>
      <c r="O211" s="167"/>
      <c r="P211" s="167"/>
      <c r="Q211" s="167"/>
      <c r="R211" s="167"/>
      <c r="S211" s="167"/>
      <c r="T211" s="168"/>
      <c r="AT211" s="162" t="s">
        <v>138</v>
      </c>
      <c r="AU211" s="162" t="s">
        <v>136</v>
      </c>
      <c r="AV211" s="13" t="s">
        <v>136</v>
      </c>
      <c r="AW211" s="13" t="s">
        <v>32</v>
      </c>
      <c r="AX211" s="13" t="s">
        <v>76</v>
      </c>
      <c r="AY211" s="162" t="s">
        <v>128</v>
      </c>
    </row>
    <row r="212" spans="1:65" s="13" customFormat="1" ht="22.5">
      <c r="B212" s="160"/>
      <c r="D212" s="161" t="s">
        <v>138</v>
      </c>
      <c r="E212" s="162" t="s">
        <v>1</v>
      </c>
      <c r="F212" s="163" t="s">
        <v>251</v>
      </c>
      <c r="H212" s="164">
        <v>11.06</v>
      </c>
      <c r="I212" s="165"/>
      <c r="L212" s="160"/>
      <c r="M212" s="166"/>
      <c r="N212" s="167"/>
      <c r="O212" s="167"/>
      <c r="P212" s="167"/>
      <c r="Q212" s="167"/>
      <c r="R212" s="167"/>
      <c r="S212" s="167"/>
      <c r="T212" s="168"/>
      <c r="AT212" s="162" t="s">
        <v>138</v>
      </c>
      <c r="AU212" s="162" t="s">
        <v>136</v>
      </c>
      <c r="AV212" s="13" t="s">
        <v>136</v>
      </c>
      <c r="AW212" s="13" t="s">
        <v>32</v>
      </c>
      <c r="AX212" s="13" t="s">
        <v>76</v>
      </c>
      <c r="AY212" s="162" t="s">
        <v>128</v>
      </c>
    </row>
    <row r="213" spans="1:65" s="13" customFormat="1" ht="11.25">
      <c r="B213" s="160"/>
      <c r="D213" s="161" t="s">
        <v>138</v>
      </c>
      <c r="E213" s="162" t="s">
        <v>1</v>
      </c>
      <c r="F213" s="163" t="s">
        <v>139</v>
      </c>
      <c r="H213" s="164">
        <v>4.58</v>
      </c>
      <c r="I213" s="165"/>
      <c r="L213" s="160"/>
      <c r="M213" s="166"/>
      <c r="N213" s="167"/>
      <c r="O213" s="167"/>
      <c r="P213" s="167"/>
      <c r="Q213" s="167"/>
      <c r="R213" s="167"/>
      <c r="S213" s="167"/>
      <c r="T213" s="168"/>
      <c r="AT213" s="162" t="s">
        <v>138</v>
      </c>
      <c r="AU213" s="162" t="s">
        <v>136</v>
      </c>
      <c r="AV213" s="13" t="s">
        <v>136</v>
      </c>
      <c r="AW213" s="13" t="s">
        <v>32</v>
      </c>
      <c r="AX213" s="13" t="s">
        <v>76</v>
      </c>
      <c r="AY213" s="162" t="s">
        <v>128</v>
      </c>
    </row>
    <row r="214" spans="1:65" s="16" customFormat="1" ht="11.25">
      <c r="B214" s="194"/>
      <c r="D214" s="161" t="s">
        <v>138</v>
      </c>
      <c r="E214" s="195" t="s">
        <v>1</v>
      </c>
      <c r="F214" s="196" t="s">
        <v>277</v>
      </c>
      <c r="H214" s="197">
        <v>427.84</v>
      </c>
      <c r="I214" s="198"/>
      <c r="L214" s="194"/>
      <c r="M214" s="199"/>
      <c r="N214" s="200"/>
      <c r="O214" s="200"/>
      <c r="P214" s="200"/>
      <c r="Q214" s="200"/>
      <c r="R214" s="200"/>
      <c r="S214" s="200"/>
      <c r="T214" s="201"/>
      <c r="AT214" s="195" t="s">
        <v>138</v>
      </c>
      <c r="AU214" s="195" t="s">
        <v>136</v>
      </c>
      <c r="AV214" s="16" t="s">
        <v>129</v>
      </c>
      <c r="AW214" s="16" t="s">
        <v>32</v>
      </c>
      <c r="AX214" s="16" t="s">
        <v>76</v>
      </c>
      <c r="AY214" s="195" t="s">
        <v>128</v>
      </c>
    </row>
    <row r="215" spans="1:65" s="14" customFormat="1" ht="11.25">
      <c r="B215" s="169"/>
      <c r="D215" s="161" t="s">
        <v>138</v>
      </c>
      <c r="E215" s="170" t="s">
        <v>1</v>
      </c>
      <c r="F215" s="171" t="s">
        <v>280</v>
      </c>
      <c r="H215" s="170" t="s">
        <v>1</v>
      </c>
      <c r="I215" s="172"/>
      <c r="L215" s="169"/>
      <c r="M215" s="173"/>
      <c r="N215" s="174"/>
      <c r="O215" s="174"/>
      <c r="P215" s="174"/>
      <c r="Q215" s="174"/>
      <c r="R215" s="174"/>
      <c r="S215" s="174"/>
      <c r="T215" s="175"/>
      <c r="AT215" s="170" t="s">
        <v>138</v>
      </c>
      <c r="AU215" s="170" t="s">
        <v>136</v>
      </c>
      <c r="AV215" s="14" t="s">
        <v>6</v>
      </c>
      <c r="AW215" s="14" t="s">
        <v>32</v>
      </c>
      <c r="AX215" s="14" t="s">
        <v>76</v>
      </c>
      <c r="AY215" s="170" t="s">
        <v>128</v>
      </c>
    </row>
    <row r="216" spans="1:65" s="13" customFormat="1" ht="11.25">
      <c r="B216" s="160"/>
      <c r="D216" s="161" t="s">
        <v>138</v>
      </c>
      <c r="E216" s="162" t="s">
        <v>1</v>
      </c>
      <c r="F216" s="163" t="s">
        <v>281</v>
      </c>
      <c r="H216" s="164">
        <v>22.01</v>
      </c>
      <c r="I216" s="165"/>
      <c r="L216" s="160"/>
      <c r="M216" s="166"/>
      <c r="N216" s="167"/>
      <c r="O216" s="167"/>
      <c r="P216" s="167"/>
      <c r="Q216" s="167"/>
      <c r="R216" s="167"/>
      <c r="S216" s="167"/>
      <c r="T216" s="168"/>
      <c r="AT216" s="162" t="s">
        <v>138</v>
      </c>
      <c r="AU216" s="162" t="s">
        <v>136</v>
      </c>
      <c r="AV216" s="13" t="s">
        <v>136</v>
      </c>
      <c r="AW216" s="13" t="s">
        <v>32</v>
      </c>
      <c r="AX216" s="13" t="s">
        <v>76</v>
      </c>
      <c r="AY216" s="162" t="s">
        <v>128</v>
      </c>
    </row>
    <row r="217" spans="1:65" s="16" customFormat="1" ht="11.25">
      <c r="B217" s="194"/>
      <c r="D217" s="161" t="s">
        <v>138</v>
      </c>
      <c r="E217" s="195" t="s">
        <v>1</v>
      </c>
      <c r="F217" s="196" t="s">
        <v>277</v>
      </c>
      <c r="H217" s="197">
        <v>22.01</v>
      </c>
      <c r="I217" s="198"/>
      <c r="L217" s="194"/>
      <c r="M217" s="199"/>
      <c r="N217" s="200"/>
      <c r="O217" s="200"/>
      <c r="P217" s="200"/>
      <c r="Q217" s="200"/>
      <c r="R217" s="200"/>
      <c r="S217" s="200"/>
      <c r="T217" s="201"/>
      <c r="AT217" s="195" t="s">
        <v>138</v>
      </c>
      <c r="AU217" s="195" t="s">
        <v>136</v>
      </c>
      <c r="AV217" s="16" t="s">
        <v>129</v>
      </c>
      <c r="AW217" s="16" t="s">
        <v>32</v>
      </c>
      <c r="AX217" s="16" t="s">
        <v>76</v>
      </c>
      <c r="AY217" s="195" t="s">
        <v>128</v>
      </c>
    </row>
    <row r="218" spans="1:65" s="15" customFormat="1" ht="11.25">
      <c r="B218" s="176"/>
      <c r="D218" s="161" t="s">
        <v>138</v>
      </c>
      <c r="E218" s="177" t="s">
        <v>1</v>
      </c>
      <c r="F218" s="178" t="s">
        <v>153</v>
      </c>
      <c r="H218" s="179">
        <v>920.64</v>
      </c>
      <c r="I218" s="180"/>
      <c r="L218" s="176"/>
      <c r="M218" s="181"/>
      <c r="N218" s="182"/>
      <c r="O218" s="182"/>
      <c r="P218" s="182"/>
      <c r="Q218" s="182"/>
      <c r="R218" s="182"/>
      <c r="S218" s="182"/>
      <c r="T218" s="183"/>
      <c r="AT218" s="177" t="s">
        <v>138</v>
      </c>
      <c r="AU218" s="177" t="s">
        <v>136</v>
      </c>
      <c r="AV218" s="15" t="s">
        <v>135</v>
      </c>
      <c r="AW218" s="15" t="s">
        <v>32</v>
      </c>
      <c r="AX218" s="15" t="s">
        <v>6</v>
      </c>
      <c r="AY218" s="177" t="s">
        <v>128</v>
      </c>
    </row>
    <row r="219" spans="1:65" s="2" customFormat="1" ht="62.65" customHeight="1">
      <c r="A219" s="33"/>
      <c r="B219" s="146"/>
      <c r="C219" s="184" t="s">
        <v>282</v>
      </c>
      <c r="D219" s="184" t="s">
        <v>174</v>
      </c>
      <c r="E219" s="185" t="s">
        <v>283</v>
      </c>
      <c r="F219" s="186" t="s">
        <v>284</v>
      </c>
      <c r="G219" s="187" t="s">
        <v>134</v>
      </c>
      <c r="H219" s="188">
        <v>612.03</v>
      </c>
      <c r="I219" s="189"/>
      <c r="J219" s="188">
        <f>ROUND(I219*H219,2)</f>
        <v>0</v>
      </c>
      <c r="K219" s="190"/>
      <c r="L219" s="191"/>
      <c r="M219" s="192" t="s">
        <v>1</v>
      </c>
      <c r="N219" s="193" t="s">
        <v>42</v>
      </c>
      <c r="O219" s="59"/>
      <c r="P219" s="156">
        <f>O219*H219</f>
        <v>0</v>
      </c>
      <c r="Q219" s="156">
        <v>4.7000000000000002E-3</v>
      </c>
      <c r="R219" s="156">
        <f>Q219*H219</f>
        <v>2.876541</v>
      </c>
      <c r="S219" s="156">
        <v>0</v>
      </c>
      <c r="T219" s="157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58" t="s">
        <v>231</v>
      </c>
      <c r="AT219" s="158" t="s">
        <v>174</v>
      </c>
      <c r="AU219" s="158" t="s">
        <v>136</v>
      </c>
      <c r="AY219" s="18" t="s">
        <v>128</v>
      </c>
      <c r="BE219" s="159">
        <f>IF(N219="základní",J219,0)</f>
        <v>0</v>
      </c>
      <c r="BF219" s="159">
        <f>IF(N219="snížená",J219,0)</f>
        <v>0</v>
      </c>
      <c r="BG219" s="159">
        <f>IF(N219="zákl. přenesená",J219,0)</f>
        <v>0</v>
      </c>
      <c r="BH219" s="159">
        <f>IF(N219="sníž. přenesená",J219,0)</f>
        <v>0</v>
      </c>
      <c r="BI219" s="159">
        <f>IF(N219="nulová",J219,0)</f>
        <v>0</v>
      </c>
      <c r="BJ219" s="18" t="s">
        <v>136</v>
      </c>
      <c r="BK219" s="159">
        <f>ROUND(I219*H219,2)</f>
        <v>0</v>
      </c>
      <c r="BL219" s="18" t="s">
        <v>216</v>
      </c>
      <c r="BM219" s="158" t="s">
        <v>285</v>
      </c>
    </row>
    <row r="220" spans="1:65" s="14" customFormat="1" ht="11.25">
      <c r="B220" s="169"/>
      <c r="D220" s="161" t="s">
        <v>138</v>
      </c>
      <c r="E220" s="170" t="s">
        <v>1</v>
      </c>
      <c r="F220" s="171" t="s">
        <v>286</v>
      </c>
      <c r="H220" s="170" t="s">
        <v>1</v>
      </c>
      <c r="I220" s="172"/>
      <c r="L220" s="169"/>
      <c r="M220" s="173"/>
      <c r="N220" s="174"/>
      <c r="O220" s="174"/>
      <c r="P220" s="174"/>
      <c r="Q220" s="174"/>
      <c r="R220" s="174"/>
      <c r="S220" s="174"/>
      <c r="T220" s="175"/>
      <c r="AT220" s="170" t="s">
        <v>138</v>
      </c>
      <c r="AU220" s="170" t="s">
        <v>136</v>
      </c>
      <c r="AV220" s="14" t="s">
        <v>6</v>
      </c>
      <c r="AW220" s="14" t="s">
        <v>32</v>
      </c>
      <c r="AX220" s="14" t="s">
        <v>76</v>
      </c>
      <c r="AY220" s="170" t="s">
        <v>128</v>
      </c>
    </row>
    <row r="221" spans="1:65" s="13" customFormat="1" ht="11.25">
      <c r="B221" s="160"/>
      <c r="D221" s="161" t="s">
        <v>138</v>
      </c>
      <c r="E221" s="162" t="s">
        <v>1</v>
      </c>
      <c r="F221" s="163" t="s">
        <v>224</v>
      </c>
      <c r="H221" s="164">
        <v>447.96</v>
      </c>
      <c r="I221" s="165"/>
      <c r="L221" s="160"/>
      <c r="M221" s="166"/>
      <c r="N221" s="167"/>
      <c r="O221" s="167"/>
      <c r="P221" s="167"/>
      <c r="Q221" s="167"/>
      <c r="R221" s="167"/>
      <c r="S221" s="167"/>
      <c r="T221" s="168"/>
      <c r="AT221" s="162" t="s">
        <v>138</v>
      </c>
      <c r="AU221" s="162" t="s">
        <v>136</v>
      </c>
      <c r="AV221" s="13" t="s">
        <v>136</v>
      </c>
      <c r="AW221" s="13" t="s">
        <v>32</v>
      </c>
      <c r="AX221" s="13" t="s">
        <v>76</v>
      </c>
      <c r="AY221" s="162" t="s">
        <v>128</v>
      </c>
    </row>
    <row r="222" spans="1:65" s="13" customFormat="1" ht="45">
      <c r="B222" s="160"/>
      <c r="D222" s="161" t="s">
        <v>138</v>
      </c>
      <c r="E222" s="162" t="s">
        <v>1</v>
      </c>
      <c r="F222" s="163" t="s">
        <v>225</v>
      </c>
      <c r="H222" s="164">
        <v>-13.75</v>
      </c>
      <c r="I222" s="165"/>
      <c r="L222" s="160"/>
      <c r="M222" s="166"/>
      <c r="N222" s="167"/>
      <c r="O222" s="167"/>
      <c r="P222" s="167"/>
      <c r="Q222" s="167"/>
      <c r="R222" s="167"/>
      <c r="S222" s="167"/>
      <c r="T222" s="168"/>
      <c r="AT222" s="162" t="s">
        <v>138</v>
      </c>
      <c r="AU222" s="162" t="s">
        <v>136</v>
      </c>
      <c r="AV222" s="13" t="s">
        <v>136</v>
      </c>
      <c r="AW222" s="13" t="s">
        <v>32</v>
      </c>
      <c r="AX222" s="13" t="s">
        <v>76</v>
      </c>
      <c r="AY222" s="162" t="s">
        <v>128</v>
      </c>
    </row>
    <row r="223" spans="1:65" s="13" customFormat="1" ht="22.5">
      <c r="B223" s="160"/>
      <c r="D223" s="161" t="s">
        <v>138</v>
      </c>
      <c r="E223" s="162" t="s">
        <v>1</v>
      </c>
      <c r="F223" s="163" t="s">
        <v>226</v>
      </c>
      <c r="H223" s="164">
        <v>29.48</v>
      </c>
      <c r="I223" s="165"/>
      <c r="L223" s="160"/>
      <c r="M223" s="166"/>
      <c r="N223" s="167"/>
      <c r="O223" s="167"/>
      <c r="P223" s="167"/>
      <c r="Q223" s="167"/>
      <c r="R223" s="167"/>
      <c r="S223" s="167"/>
      <c r="T223" s="168"/>
      <c r="AT223" s="162" t="s">
        <v>138</v>
      </c>
      <c r="AU223" s="162" t="s">
        <v>136</v>
      </c>
      <c r="AV223" s="13" t="s">
        <v>136</v>
      </c>
      <c r="AW223" s="13" t="s">
        <v>32</v>
      </c>
      <c r="AX223" s="13" t="s">
        <v>76</v>
      </c>
      <c r="AY223" s="162" t="s">
        <v>128</v>
      </c>
    </row>
    <row r="224" spans="1:65" s="13" customFormat="1" ht="11.25">
      <c r="B224" s="160"/>
      <c r="D224" s="161" t="s">
        <v>138</v>
      </c>
      <c r="E224" s="162" t="s">
        <v>1</v>
      </c>
      <c r="F224" s="163" t="s">
        <v>227</v>
      </c>
      <c r="H224" s="164">
        <v>7.1</v>
      </c>
      <c r="I224" s="165"/>
      <c r="L224" s="160"/>
      <c r="M224" s="166"/>
      <c r="N224" s="167"/>
      <c r="O224" s="167"/>
      <c r="P224" s="167"/>
      <c r="Q224" s="167"/>
      <c r="R224" s="167"/>
      <c r="S224" s="167"/>
      <c r="T224" s="168"/>
      <c r="AT224" s="162" t="s">
        <v>138</v>
      </c>
      <c r="AU224" s="162" t="s">
        <v>136</v>
      </c>
      <c r="AV224" s="13" t="s">
        <v>136</v>
      </c>
      <c r="AW224" s="13" t="s">
        <v>32</v>
      </c>
      <c r="AX224" s="13" t="s">
        <v>76</v>
      </c>
      <c r="AY224" s="162" t="s">
        <v>128</v>
      </c>
    </row>
    <row r="225" spans="1:65" s="15" customFormat="1" ht="11.25">
      <c r="B225" s="176"/>
      <c r="D225" s="161" t="s">
        <v>138</v>
      </c>
      <c r="E225" s="177" t="s">
        <v>1</v>
      </c>
      <c r="F225" s="178" t="s">
        <v>153</v>
      </c>
      <c r="H225" s="179">
        <v>470.79</v>
      </c>
      <c r="I225" s="180"/>
      <c r="L225" s="176"/>
      <c r="M225" s="181"/>
      <c r="N225" s="182"/>
      <c r="O225" s="182"/>
      <c r="P225" s="182"/>
      <c r="Q225" s="182"/>
      <c r="R225" s="182"/>
      <c r="S225" s="182"/>
      <c r="T225" s="183"/>
      <c r="AT225" s="177" t="s">
        <v>138</v>
      </c>
      <c r="AU225" s="177" t="s">
        <v>136</v>
      </c>
      <c r="AV225" s="15" t="s">
        <v>135</v>
      </c>
      <c r="AW225" s="15" t="s">
        <v>32</v>
      </c>
      <c r="AX225" s="15" t="s">
        <v>6</v>
      </c>
      <c r="AY225" s="177" t="s">
        <v>128</v>
      </c>
    </row>
    <row r="226" spans="1:65" s="13" customFormat="1" ht="11.25">
      <c r="B226" s="160"/>
      <c r="D226" s="161" t="s">
        <v>138</v>
      </c>
      <c r="F226" s="163" t="s">
        <v>287</v>
      </c>
      <c r="H226" s="164">
        <v>612.03</v>
      </c>
      <c r="I226" s="165"/>
      <c r="L226" s="160"/>
      <c r="M226" s="166"/>
      <c r="N226" s="167"/>
      <c r="O226" s="167"/>
      <c r="P226" s="167"/>
      <c r="Q226" s="167"/>
      <c r="R226" s="167"/>
      <c r="S226" s="167"/>
      <c r="T226" s="168"/>
      <c r="AT226" s="162" t="s">
        <v>138</v>
      </c>
      <c r="AU226" s="162" t="s">
        <v>136</v>
      </c>
      <c r="AV226" s="13" t="s">
        <v>136</v>
      </c>
      <c r="AW226" s="13" t="s">
        <v>3</v>
      </c>
      <c r="AX226" s="13" t="s">
        <v>6</v>
      </c>
      <c r="AY226" s="162" t="s">
        <v>128</v>
      </c>
    </row>
    <row r="227" spans="1:65" s="2" customFormat="1" ht="14.45" customHeight="1">
      <c r="A227" s="33"/>
      <c r="B227" s="146"/>
      <c r="C227" s="184" t="s">
        <v>288</v>
      </c>
      <c r="D227" s="184" t="s">
        <v>174</v>
      </c>
      <c r="E227" s="185" t="s">
        <v>289</v>
      </c>
      <c r="F227" s="186" t="s">
        <v>290</v>
      </c>
      <c r="G227" s="187" t="s">
        <v>134</v>
      </c>
      <c r="H227" s="188">
        <v>492.02</v>
      </c>
      <c r="I227" s="189"/>
      <c r="J227" s="188">
        <f>ROUND(I227*H227,2)</f>
        <v>0</v>
      </c>
      <c r="K227" s="190"/>
      <c r="L227" s="191"/>
      <c r="M227" s="192" t="s">
        <v>1</v>
      </c>
      <c r="N227" s="193" t="s">
        <v>42</v>
      </c>
      <c r="O227" s="59"/>
      <c r="P227" s="156">
        <f>O227*H227</f>
        <v>0</v>
      </c>
      <c r="Q227" s="156">
        <v>6.4000000000000003E-3</v>
      </c>
      <c r="R227" s="156">
        <f>Q227*H227</f>
        <v>3.1489280000000002</v>
      </c>
      <c r="S227" s="156">
        <v>0</v>
      </c>
      <c r="T227" s="157">
        <f>S227*H227</f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58" t="s">
        <v>231</v>
      </c>
      <c r="AT227" s="158" t="s">
        <v>174</v>
      </c>
      <c r="AU227" s="158" t="s">
        <v>136</v>
      </c>
      <c r="AY227" s="18" t="s">
        <v>128</v>
      </c>
      <c r="BE227" s="159">
        <f>IF(N227="základní",J227,0)</f>
        <v>0</v>
      </c>
      <c r="BF227" s="159">
        <f>IF(N227="snížená",J227,0)</f>
        <v>0</v>
      </c>
      <c r="BG227" s="159">
        <f>IF(N227="zákl. přenesená",J227,0)</f>
        <v>0</v>
      </c>
      <c r="BH227" s="159">
        <f>IF(N227="sníž. přenesená",J227,0)</f>
        <v>0</v>
      </c>
      <c r="BI227" s="159">
        <f>IF(N227="nulová",J227,0)</f>
        <v>0</v>
      </c>
      <c r="BJ227" s="18" t="s">
        <v>136</v>
      </c>
      <c r="BK227" s="159">
        <f>ROUND(I227*H227,2)</f>
        <v>0</v>
      </c>
      <c r="BL227" s="18" t="s">
        <v>216</v>
      </c>
      <c r="BM227" s="158" t="s">
        <v>291</v>
      </c>
    </row>
    <row r="228" spans="1:65" s="13" customFormat="1" ht="11.25">
      <c r="B228" s="160"/>
      <c r="D228" s="161" t="s">
        <v>138</v>
      </c>
      <c r="E228" s="162" t="s">
        <v>1</v>
      </c>
      <c r="F228" s="163" t="s">
        <v>279</v>
      </c>
      <c r="H228" s="164">
        <v>425.95</v>
      </c>
      <c r="I228" s="165"/>
      <c r="L228" s="160"/>
      <c r="M228" s="166"/>
      <c r="N228" s="167"/>
      <c r="O228" s="167"/>
      <c r="P228" s="167"/>
      <c r="Q228" s="167"/>
      <c r="R228" s="167"/>
      <c r="S228" s="167"/>
      <c r="T228" s="168"/>
      <c r="AT228" s="162" t="s">
        <v>138</v>
      </c>
      <c r="AU228" s="162" t="s">
        <v>136</v>
      </c>
      <c r="AV228" s="13" t="s">
        <v>136</v>
      </c>
      <c r="AW228" s="13" t="s">
        <v>32</v>
      </c>
      <c r="AX228" s="13" t="s">
        <v>76</v>
      </c>
      <c r="AY228" s="162" t="s">
        <v>128</v>
      </c>
    </row>
    <row r="229" spans="1:65" s="13" customFormat="1" ht="45">
      <c r="B229" s="160"/>
      <c r="D229" s="161" t="s">
        <v>138</v>
      </c>
      <c r="E229" s="162" t="s">
        <v>1</v>
      </c>
      <c r="F229" s="163" t="s">
        <v>225</v>
      </c>
      <c r="H229" s="164">
        <v>-13.75</v>
      </c>
      <c r="I229" s="165"/>
      <c r="L229" s="160"/>
      <c r="M229" s="166"/>
      <c r="N229" s="167"/>
      <c r="O229" s="167"/>
      <c r="P229" s="167"/>
      <c r="Q229" s="167"/>
      <c r="R229" s="167"/>
      <c r="S229" s="167"/>
      <c r="T229" s="168"/>
      <c r="AT229" s="162" t="s">
        <v>138</v>
      </c>
      <c r="AU229" s="162" t="s">
        <v>136</v>
      </c>
      <c r="AV229" s="13" t="s">
        <v>136</v>
      </c>
      <c r="AW229" s="13" t="s">
        <v>32</v>
      </c>
      <c r="AX229" s="13" t="s">
        <v>76</v>
      </c>
      <c r="AY229" s="162" t="s">
        <v>128</v>
      </c>
    </row>
    <row r="230" spans="1:65" s="13" customFormat="1" ht="22.5">
      <c r="B230" s="160"/>
      <c r="D230" s="161" t="s">
        <v>138</v>
      </c>
      <c r="E230" s="162" t="s">
        <v>1</v>
      </c>
      <c r="F230" s="163" t="s">
        <v>251</v>
      </c>
      <c r="H230" s="164">
        <v>11.06</v>
      </c>
      <c r="I230" s="165"/>
      <c r="L230" s="160"/>
      <c r="M230" s="166"/>
      <c r="N230" s="167"/>
      <c r="O230" s="167"/>
      <c r="P230" s="167"/>
      <c r="Q230" s="167"/>
      <c r="R230" s="167"/>
      <c r="S230" s="167"/>
      <c r="T230" s="168"/>
      <c r="AT230" s="162" t="s">
        <v>138</v>
      </c>
      <c r="AU230" s="162" t="s">
        <v>136</v>
      </c>
      <c r="AV230" s="13" t="s">
        <v>136</v>
      </c>
      <c r="AW230" s="13" t="s">
        <v>32</v>
      </c>
      <c r="AX230" s="13" t="s">
        <v>76</v>
      </c>
      <c r="AY230" s="162" t="s">
        <v>128</v>
      </c>
    </row>
    <row r="231" spans="1:65" s="13" customFormat="1" ht="11.25">
      <c r="B231" s="160"/>
      <c r="D231" s="161" t="s">
        <v>138</v>
      </c>
      <c r="E231" s="162" t="s">
        <v>1</v>
      </c>
      <c r="F231" s="163" t="s">
        <v>139</v>
      </c>
      <c r="H231" s="164">
        <v>4.58</v>
      </c>
      <c r="I231" s="165"/>
      <c r="L231" s="160"/>
      <c r="M231" s="166"/>
      <c r="N231" s="167"/>
      <c r="O231" s="167"/>
      <c r="P231" s="167"/>
      <c r="Q231" s="167"/>
      <c r="R231" s="167"/>
      <c r="S231" s="167"/>
      <c r="T231" s="168"/>
      <c r="AT231" s="162" t="s">
        <v>138</v>
      </c>
      <c r="AU231" s="162" t="s">
        <v>136</v>
      </c>
      <c r="AV231" s="13" t="s">
        <v>136</v>
      </c>
      <c r="AW231" s="13" t="s">
        <v>32</v>
      </c>
      <c r="AX231" s="13" t="s">
        <v>76</v>
      </c>
      <c r="AY231" s="162" t="s">
        <v>128</v>
      </c>
    </row>
    <row r="232" spans="1:65" s="15" customFormat="1" ht="11.25">
      <c r="B232" s="176"/>
      <c r="D232" s="161" t="s">
        <v>138</v>
      </c>
      <c r="E232" s="177" t="s">
        <v>1</v>
      </c>
      <c r="F232" s="178" t="s">
        <v>153</v>
      </c>
      <c r="H232" s="179">
        <v>427.84</v>
      </c>
      <c r="I232" s="180"/>
      <c r="L232" s="176"/>
      <c r="M232" s="181"/>
      <c r="N232" s="182"/>
      <c r="O232" s="182"/>
      <c r="P232" s="182"/>
      <c r="Q232" s="182"/>
      <c r="R232" s="182"/>
      <c r="S232" s="182"/>
      <c r="T232" s="183"/>
      <c r="AT232" s="177" t="s">
        <v>138</v>
      </c>
      <c r="AU232" s="177" t="s">
        <v>136</v>
      </c>
      <c r="AV232" s="15" t="s">
        <v>135</v>
      </c>
      <c r="AW232" s="15" t="s">
        <v>32</v>
      </c>
      <c r="AX232" s="15" t="s">
        <v>6</v>
      </c>
      <c r="AY232" s="177" t="s">
        <v>128</v>
      </c>
    </row>
    <row r="233" spans="1:65" s="13" customFormat="1" ht="11.25">
      <c r="B233" s="160"/>
      <c r="D233" s="161" t="s">
        <v>138</v>
      </c>
      <c r="F233" s="163" t="s">
        <v>292</v>
      </c>
      <c r="H233" s="164">
        <v>492.02</v>
      </c>
      <c r="I233" s="165"/>
      <c r="L233" s="160"/>
      <c r="M233" s="166"/>
      <c r="N233" s="167"/>
      <c r="O233" s="167"/>
      <c r="P233" s="167"/>
      <c r="Q233" s="167"/>
      <c r="R233" s="167"/>
      <c r="S233" s="167"/>
      <c r="T233" s="168"/>
      <c r="AT233" s="162" t="s">
        <v>138</v>
      </c>
      <c r="AU233" s="162" t="s">
        <v>136</v>
      </c>
      <c r="AV233" s="13" t="s">
        <v>136</v>
      </c>
      <c r="AW233" s="13" t="s">
        <v>3</v>
      </c>
      <c r="AX233" s="13" t="s">
        <v>6</v>
      </c>
      <c r="AY233" s="162" t="s">
        <v>128</v>
      </c>
    </row>
    <row r="234" spans="1:65" s="2" customFormat="1" ht="14.45" customHeight="1">
      <c r="A234" s="33"/>
      <c r="B234" s="146"/>
      <c r="C234" s="184" t="s">
        <v>293</v>
      </c>
      <c r="D234" s="184" t="s">
        <v>174</v>
      </c>
      <c r="E234" s="185" t="s">
        <v>294</v>
      </c>
      <c r="F234" s="186" t="s">
        <v>295</v>
      </c>
      <c r="G234" s="187" t="s">
        <v>134</v>
      </c>
      <c r="H234" s="188">
        <v>25.31</v>
      </c>
      <c r="I234" s="189"/>
      <c r="J234" s="188">
        <f>ROUND(I234*H234,2)</f>
        <v>0</v>
      </c>
      <c r="K234" s="190"/>
      <c r="L234" s="191"/>
      <c r="M234" s="192" t="s">
        <v>1</v>
      </c>
      <c r="N234" s="193" t="s">
        <v>42</v>
      </c>
      <c r="O234" s="59"/>
      <c r="P234" s="156">
        <f>O234*H234</f>
        <v>0</v>
      </c>
      <c r="Q234" s="156">
        <v>6.1999999999999998E-3</v>
      </c>
      <c r="R234" s="156">
        <f>Q234*H234</f>
        <v>0.15692199999999998</v>
      </c>
      <c r="S234" s="156">
        <v>0</v>
      </c>
      <c r="T234" s="157">
        <f>S234*H234</f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58" t="s">
        <v>231</v>
      </c>
      <c r="AT234" s="158" t="s">
        <v>174</v>
      </c>
      <c r="AU234" s="158" t="s">
        <v>136</v>
      </c>
      <c r="AY234" s="18" t="s">
        <v>128</v>
      </c>
      <c r="BE234" s="159">
        <f>IF(N234="základní",J234,0)</f>
        <v>0</v>
      </c>
      <c r="BF234" s="159">
        <f>IF(N234="snížená",J234,0)</f>
        <v>0</v>
      </c>
      <c r="BG234" s="159">
        <f>IF(N234="zákl. přenesená",J234,0)</f>
        <v>0</v>
      </c>
      <c r="BH234" s="159">
        <f>IF(N234="sníž. přenesená",J234,0)</f>
        <v>0</v>
      </c>
      <c r="BI234" s="159">
        <f>IF(N234="nulová",J234,0)</f>
        <v>0</v>
      </c>
      <c r="BJ234" s="18" t="s">
        <v>136</v>
      </c>
      <c r="BK234" s="159">
        <f>ROUND(I234*H234,2)</f>
        <v>0</v>
      </c>
      <c r="BL234" s="18" t="s">
        <v>216</v>
      </c>
      <c r="BM234" s="158" t="s">
        <v>296</v>
      </c>
    </row>
    <row r="235" spans="1:65" s="13" customFormat="1" ht="11.25">
      <c r="B235" s="160"/>
      <c r="D235" s="161" t="s">
        <v>138</v>
      </c>
      <c r="E235" s="162" t="s">
        <v>1</v>
      </c>
      <c r="F235" s="163" t="s">
        <v>281</v>
      </c>
      <c r="H235" s="164">
        <v>22.01</v>
      </c>
      <c r="I235" s="165"/>
      <c r="L235" s="160"/>
      <c r="M235" s="166"/>
      <c r="N235" s="167"/>
      <c r="O235" s="167"/>
      <c r="P235" s="167"/>
      <c r="Q235" s="167"/>
      <c r="R235" s="167"/>
      <c r="S235" s="167"/>
      <c r="T235" s="168"/>
      <c r="AT235" s="162" t="s">
        <v>138</v>
      </c>
      <c r="AU235" s="162" t="s">
        <v>136</v>
      </c>
      <c r="AV235" s="13" t="s">
        <v>136</v>
      </c>
      <c r="AW235" s="13" t="s">
        <v>32</v>
      </c>
      <c r="AX235" s="13" t="s">
        <v>6</v>
      </c>
      <c r="AY235" s="162" t="s">
        <v>128</v>
      </c>
    </row>
    <row r="236" spans="1:65" s="13" customFormat="1" ht="11.25">
      <c r="B236" s="160"/>
      <c r="D236" s="161" t="s">
        <v>138</v>
      </c>
      <c r="F236" s="163" t="s">
        <v>297</v>
      </c>
      <c r="H236" s="164">
        <v>25.31</v>
      </c>
      <c r="I236" s="165"/>
      <c r="L236" s="160"/>
      <c r="M236" s="166"/>
      <c r="N236" s="167"/>
      <c r="O236" s="167"/>
      <c r="P236" s="167"/>
      <c r="Q236" s="167"/>
      <c r="R236" s="167"/>
      <c r="S236" s="167"/>
      <c r="T236" s="168"/>
      <c r="AT236" s="162" t="s">
        <v>138</v>
      </c>
      <c r="AU236" s="162" t="s">
        <v>136</v>
      </c>
      <c r="AV236" s="13" t="s">
        <v>136</v>
      </c>
      <c r="AW236" s="13" t="s">
        <v>3</v>
      </c>
      <c r="AX236" s="13" t="s">
        <v>6</v>
      </c>
      <c r="AY236" s="162" t="s">
        <v>128</v>
      </c>
    </row>
    <row r="237" spans="1:65" s="2" customFormat="1" ht="24.2" customHeight="1">
      <c r="A237" s="33"/>
      <c r="B237" s="146"/>
      <c r="C237" s="147" t="s">
        <v>298</v>
      </c>
      <c r="D237" s="147" t="s">
        <v>131</v>
      </c>
      <c r="E237" s="148" t="s">
        <v>299</v>
      </c>
      <c r="F237" s="149" t="s">
        <v>300</v>
      </c>
      <c r="G237" s="150" t="s">
        <v>134</v>
      </c>
      <c r="H237" s="151">
        <v>447.96</v>
      </c>
      <c r="I237" s="152"/>
      <c r="J237" s="151">
        <f>ROUND(I237*H237,2)</f>
        <v>0</v>
      </c>
      <c r="K237" s="153"/>
      <c r="L237" s="34"/>
      <c r="M237" s="154" t="s">
        <v>1</v>
      </c>
      <c r="N237" s="155" t="s">
        <v>42</v>
      </c>
      <c r="O237" s="59"/>
      <c r="P237" s="156">
        <f>O237*H237</f>
        <v>0</v>
      </c>
      <c r="Q237" s="156">
        <v>0</v>
      </c>
      <c r="R237" s="156">
        <f>Q237*H237</f>
        <v>0</v>
      </c>
      <c r="S237" s="156">
        <v>3.5999999999999999E-3</v>
      </c>
      <c r="T237" s="157">
        <f>S237*H237</f>
        <v>1.6126559999999999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58" t="s">
        <v>216</v>
      </c>
      <c r="AT237" s="158" t="s">
        <v>131</v>
      </c>
      <c r="AU237" s="158" t="s">
        <v>136</v>
      </c>
      <c r="AY237" s="18" t="s">
        <v>128</v>
      </c>
      <c r="BE237" s="159">
        <f>IF(N237="základní",J237,0)</f>
        <v>0</v>
      </c>
      <c r="BF237" s="159">
        <f>IF(N237="snížená",J237,0)</f>
        <v>0</v>
      </c>
      <c r="BG237" s="159">
        <f>IF(N237="zákl. přenesená",J237,0)</f>
        <v>0</v>
      </c>
      <c r="BH237" s="159">
        <f>IF(N237="sníž. přenesená",J237,0)</f>
        <v>0</v>
      </c>
      <c r="BI237" s="159">
        <f>IF(N237="nulová",J237,0)</f>
        <v>0</v>
      </c>
      <c r="BJ237" s="18" t="s">
        <v>136</v>
      </c>
      <c r="BK237" s="159">
        <f>ROUND(I237*H237,2)</f>
        <v>0</v>
      </c>
      <c r="BL237" s="18" t="s">
        <v>216</v>
      </c>
      <c r="BM237" s="158" t="s">
        <v>301</v>
      </c>
    </row>
    <row r="238" spans="1:65" s="13" customFormat="1" ht="11.25">
      <c r="B238" s="160"/>
      <c r="D238" s="161" t="s">
        <v>138</v>
      </c>
      <c r="E238" s="162" t="s">
        <v>1</v>
      </c>
      <c r="F238" s="163" t="s">
        <v>302</v>
      </c>
      <c r="H238" s="164">
        <v>447.96</v>
      </c>
      <c r="I238" s="165"/>
      <c r="L238" s="160"/>
      <c r="M238" s="166"/>
      <c r="N238" s="167"/>
      <c r="O238" s="167"/>
      <c r="P238" s="167"/>
      <c r="Q238" s="167"/>
      <c r="R238" s="167"/>
      <c r="S238" s="167"/>
      <c r="T238" s="168"/>
      <c r="AT238" s="162" t="s">
        <v>138</v>
      </c>
      <c r="AU238" s="162" t="s">
        <v>136</v>
      </c>
      <c r="AV238" s="13" t="s">
        <v>136</v>
      </c>
      <c r="AW238" s="13" t="s">
        <v>32</v>
      </c>
      <c r="AX238" s="13" t="s">
        <v>6</v>
      </c>
      <c r="AY238" s="162" t="s">
        <v>128</v>
      </c>
    </row>
    <row r="239" spans="1:65" s="2" customFormat="1" ht="24.2" customHeight="1">
      <c r="A239" s="33"/>
      <c r="B239" s="146"/>
      <c r="C239" s="147" t="s">
        <v>231</v>
      </c>
      <c r="D239" s="147" t="s">
        <v>131</v>
      </c>
      <c r="E239" s="148" t="s">
        <v>303</v>
      </c>
      <c r="F239" s="149" t="s">
        <v>304</v>
      </c>
      <c r="G239" s="150" t="s">
        <v>134</v>
      </c>
      <c r="H239" s="151">
        <v>447.96</v>
      </c>
      <c r="I239" s="152"/>
      <c r="J239" s="151">
        <f>ROUND(I239*H239,2)</f>
        <v>0</v>
      </c>
      <c r="K239" s="153"/>
      <c r="L239" s="34"/>
      <c r="M239" s="154" t="s">
        <v>1</v>
      </c>
      <c r="N239" s="155" t="s">
        <v>42</v>
      </c>
      <c r="O239" s="59"/>
      <c r="P239" s="156">
        <f>O239*H239</f>
        <v>0</v>
      </c>
      <c r="Q239" s="156">
        <v>0</v>
      </c>
      <c r="R239" s="156">
        <f>Q239*H239</f>
        <v>0</v>
      </c>
      <c r="S239" s="156">
        <v>6.0000000000000001E-3</v>
      </c>
      <c r="T239" s="157">
        <f>S239*H239</f>
        <v>2.6877599999999999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58" t="s">
        <v>216</v>
      </c>
      <c r="AT239" s="158" t="s">
        <v>131</v>
      </c>
      <c r="AU239" s="158" t="s">
        <v>136</v>
      </c>
      <c r="AY239" s="18" t="s">
        <v>128</v>
      </c>
      <c r="BE239" s="159">
        <f>IF(N239="základní",J239,0)</f>
        <v>0</v>
      </c>
      <c r="BF239" s="159">
        <f>IF(N239="snížená",J239,0)</f>
        <v>0</v>
      </c>
      <c r="BG239" s="159">
        <f>IF(N239="zákl. přenesená",J239,0)</f>
        <v>0</v>
      </c>
      <c r="BH239" s="159">
        <f>IF(N239="sníž. přenesená",J239,0)</f>
        <v>0</v>
      </c>
      <c r="BI239" s="159">
        <f>IF(N239="nulová",J239,0)</f>
        <v>0</v>
      </c>
      <c r="BJ239" s="18" t="s">
        <v>136</v>
      </c>
      <c r="BK239" s="159">
        <f>ROUND(I239*H239,2)</f>
        <v>0</v>
      </c>
      <c r="BL239" s="18" t="s">
        <v>216</v>
      </c>
      <c r="BM239" s="158" t="s">
        <v>305</v>
      </c>
    </row>
    <row r="240" spans="1:65" s="13" customFormat="1" ht="11.25">
      <c r="B240" s="160"/>
      <c r="D240" s="161" t="s">
        <v>138</v>
      </c>
      <c r="E240" s="162" t="s">
        <v>1</v>
      </c>
      <c r="F240" s="163" t="s">
        <v>306</v>
      </c>
      <c r="H240" s="164">
        <v>447.96</v>
      </c>
      <c r="I240" s="165"/>
      <c r="L240" s="160"/>
      <c r="M240" s="166"/>
      <c r="N240" s="167"/>
      <c r="O240" s="167"/>
      <c r="P240" s="167"/>
      <c r="Q240" s="167"/>
      <c r="R240" s="167"/>
      <c r="S240" s="167"/>
      <c r="T240" s="168"/>
      <c r="AT240" s="162" t="s">
        <v>138</v>
      </c>
      <c r="AU240" s="162" t="s">
        <v>136</v>
      </c>
      <c r="AV240" s="13" t="s">
        <v>136</v>
      </c>
      <c r="AW240" s="13" t="s">
        <v>32</v>
      </c>
      <c r="AX240" s="13" t="s">
        <v>6</v>
      </c>
      <c r="AY240" s="162" t="s">
        <v>128</v>
      </c>
    </row>
    <row r="241" spans="1:65" s="2" customFormat="1" ht="14.45" customHeight="1">
      <c r="A241" s="33"/>
      <c r="B241" s="146"/>
      <c r="C241" s="147" t="s">
        <v>307</v>
      </c>
      <c r="D241" s="147" t="s">
        <v>131</v>
      </c>
      <c r="E241" s="148" t="s">
        <v>308</v>
      </c>
      <c r="F241" s="149" t="s">
        <v>309</v>
      </c>
      <c r="G241" s="150" t="s">
        <v>310</v>
      </c>
      <c r="H241" s="151">
        <v>174.76</v>
      </c>
      <c r="I241" s="152"/>
      <c r="J241" s="151">
        <f>ROUND(I241*H241,2)</f>
        <v>0</v>
      </c>
      <c r="K241" s="153"/>
      <c r="L241" s="34"/>
      <c r="M241" s="154" t="s">
        <v>1</v>
      </c>
      <c r="N241" s="155" t="s">
        <v>42</v>
      </c>
      <c r="O241" s="59"/>
      <c r="P241" s="156">
        <f>O241*H241</f>
        <v>0</v>
      </c>
      <c r="Q241" s="156">
        <v>0</v>
      </c>
      <c r="R241" s="156">
        <f>Q241*H241</f>
        <v>0</v>
      </c>
      <c r="S241" s="156">
        <v>1.6999999999999999E-3</v>
      </c>
      <c r="T241" s="157">
        <f>S241*H241</f>
        <v>0.29709199999999997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58" t="s">
        <v>216</v>
      </c>
      <c r="AT241" s="158" t="s">
        <v>131</v>
      </c>
      <c r="AU241" s="158" t="s">
        <v>136</v>
      </c>
      <c r="AY241" s="18" t="s">
        <v>128</v>
      </c>
      <c r="BE241" s="159">
        <f>IF(N241="základní",J241,0)</f>
        <v>0</v>
      </c>
      <c r="BF241" s="159">
        <f>IF(N241="snížená",J241,0)</f>
        <v>0</v>
      </c>
      <c r="BG241" s="159">
        <f>IF(N241="zákl. přenesená",J241,0)</f>
        <v>0</v>
      </c>
      <c r="BH241" s="159">
        <f>IF(N241="sníž. přenesená",J241,0)</f>
        <v>0</v>
      </c>
      <c r="BI241" s="159">
        <f>IF(N241="nulová",J241,0)</f>
        <v>0</v>
      </c>
      <c r="BJ241" s="18" t="s">
        <v>136</v>
      </c>
      <c r="BK241" s="159">
        <f>ROUND(I241*H241,2)</f>
        <v>0</v>
      </c>
      <c r="BL241" s="18" t="s">
        <v>216</v>
      </c>
      <c r="BM241" s="158" t="s">
        <v>311</v>
      </c>
    </row>
    <row r="242" spans="1:65" s="13" customFormat="1" ht="11.25">
      <c r="B242" s="160"/>
      <c r="D242" s="161" t="s">
        <v>138</v>
      </c>
      <c r="E242" s="162" t="s">
        <v>1</v>
      </c>
      <c r="F242" s="163" t="s">
        <v>312</v>
      </c>
      <c r="H242" s="164">
        <v>101.06</v>
      </c>
      <c r="I242" s="165"/>
      <c r="L242" s="160"/>
      <c r="M242" s="166"/>
      <c r="N242" s="167"/>
      <c r="O242" s="167"/>
      <c r="P242" s="167"/>
      <c r="Q242" s="167"/>
      <c r="R242" s="167"/>
      <c r="S242" s="167"/>
      <c r="T242" s="168"/>
      <c r="AT242" s="162" t="s">
        <v>138</v>
      </c>
      <c r="AU242" s="162" t="s">
        <v>136</v>
      </c>
      <c r="AV242" s="13" t="s">
        <v>136</v>
      </c>
      <c r="AW242" s="13" t="s">
        <v>32</v>
      </c>
      <c r="AX242" s="13" t="s">
        <v>76</v>
      </c>
      <c r="AY242" s="162" t="s">
        <v>128</v>
      </c>
    </row>
    <row r="243" spans="1:65" s="13" customFormat="1" ht="22.5">
      <c r="B243" s="160"/>
      <c r="D243" s="161" t="s">
        <v>138</v>
      </c>
      <c r="E243" s="162" t="s">
        <v>1</v>
      </c>
      <c r="F243" s="163" t="s">
        <v>313</v>
      </c>
      <c r="H243" s="164">
        <v>73.7</v>
      </c>
      <c r="I243" s="165"/>
      <c r="L243" s="160"/>
      <c r="M243" s="166"/>
      <c r="N243" s="167"/>
      <c r="O243" s="167"/>
      <c r="P243" s="167"/>
      <c r="Q243" s="167"/>
      <c r="R243" s="167"/>
      <c r="S243" s="167"/>
      <c r="T243" s="168"/>
      <c r="AT243" s="162" t="s">
        <v>138</v>
      </c>
      <c r="AU243" s="162" t="s">
        <v>136</v>
      </c>
      <c r="AV243" s="13" t="s">
        <v>136</v>
      </c>
      <c r="AW243" s="13" t="s">
        <v>32</v>
      </c>
      <c r="AX243" s="13" t="s">
        <v>76</v>
      </c>
      <c r="AY243" s="162" t="s">
        <v>128</v>
      </c>
    </row>
    <row r="244" spans="1:65" s="15" customFormat="1" ht="11.25">
      <c r="B244" s="176"/>
      <c r="D244" s="161" t="s">
        <v>138</v>
      </c>
      <c r="E244" s="177" t="s">
        <v>1</v>
      </c>
      <c r="F244" s="178" t="s">
        <v>153</v>
      </c>
      <c r="H244" s="179">
        <v>174.76</v>
      </c>
      <c r="I244" s="180"/>
      <c r="L244" s="176"/>
      <c r="M244" s="181"/>
      <c r="N244" s="182"/>
      <c r="O244" s="182"/>
      <c r="P244" s="182"/>
      <c r="Q244" s="182"/>
      <c r="R244" s="182"/>
      <c r="S244" s="182"/>
      <c r="T244" s="183"/>
      <c r="AT244" s="177" t="s">
        <v>138</v>
      </c>
      <c r="AU244" s="177" t="s">
        <v>136</v>
      </c>
      <c r="AV244" s="15" t="s">
        <v>135</v>
      </c>
      <c r="AW244" s="15" t="s">
        <v>32</v>
      </c>
      <c r="AX244" s="15" t="s">
        <v>6</v>
      </c>
      <c r="AY244" s="177" t="s">
        <v>128</v>
      </c>
    </row>
    <row r="245" spans="1:65" s="2" customFormat="1" ht="24.2" customHeight="1">
      <c r="A245" s="33"/>
      <c r="B245" s="146"/>
      <c r="C245" s="147" t="s">
        <v>314</v>
      </c>
      <c r="D245" s="147" t="s">
        <v>131</v>
      </c>
      <c r="E245" s="148" t="s">
        <v>315</v>
      </c>
      <c r="F245" s="149" t="s">
        <v>316</v>
      </c>
      <c r="G245" s="150" t="s">
        <v>317</v>
      </c>
      <c r="H245" s="152"/>
      <c r="I245" s="152"/>
      <c r="J245" s="151">
        <f>ROUND(I245*H245,2)</f>
        <v>0</v>
      </c>
      <c r="K245" s="153"/>
      <c r="L245" s="34"/>
      <c r="M245" s="154" t="s">
        <v>1</v>
      </c>
      <c r="N245" s="155" t="s">
        <v>42</v>
      </c>
      <c r="O245" s="59"/>
      <c r="P245" s="156">
        <f>O245*H245</f>
        <v>0</v>
      </c>
      <c r="Q245" s="156">
        <v>0</v>
      </c>
      <c r="R245" s="156">
        <f>Q245*H245</f>
        <v>0</v>
      </c>
      <c r="S245" s="156">
        <v>0</v>
      </c>
      <c r="T245" s="157">
        <f>S245*H245</f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58" t="s">
        <v>216</v>
      </c>
      <c r="AT245" s="158" t="s">
        <v>131</v>
      </c>
      <c r="AU245" s="158" t="s">
        <v>136</v>
      </c>
      <c r="AY245" s="18" t="s">
        <v>128</v>
      </c>
      <c r="BE245" s="159">
        <f>IF(N245="základní",J245,0)</f>
        <v>0</v>
      </c>
      <c r="BF245" s="159">
        <f>IF(N245="snížená",J245,0)</f>
        <v>0</v>
      </c>
      <c r="BG245" s="159">
        <f>IF(N245="zákl. přenesená",J245,0)</f>
        <v>0</v>
      </c>
      <c r="BH245" s="159">
        <f>IF(N245="sníž. přenesená",J245,0)</f>
        <v>0</v>
      </c>
      <c r="BI245" s="159">
        <f>IF(N245="nulová",J245,0)</f>
        <v>0</v>
      </c>
      <c r="BJ245" s="18" t="s">
        <v>136</v>
      </c>
      <c r="BK245" s="159">
        <f>ROUND(I245*H245,2)</f>
        <v>0</v>
      </c>
      <c r="BL245" s="18" t="s">
        <v>216</v>
      </c>
      <c r="BM245" s="158" t="s">
        <v>318</v>
      </c>
    </row>
    <row r="246" spans="1:65" s="12" customFormat="1" ht="22.9" customHeight="1">
      <c r="B246" s="134"/>
      <c r="D246" s="135" t="s">
        <v>75</v>
      </c>
      <c r="E246" s="144" t="s">
        <v>319</v>
      </c>
      <c r="F246" s="144" t="s">
        <v>320</v>
      </c>
      <c r="I246" s="137"/>
      <c r="J246" s="145">
        <f>BK246</f>
        <v>0</v>
      </c>
      <c r="L246" s="134"/>
      <c r="M246" s="138"/>
      <c r="N246" s="139"/>
      <c r="O246" s="139"/>
      <c r="P246" s="140">
        <f>SUM(P247:P288)</f>
        <v>0</v>
      </c>
      <c r="Q246" s="139"/>
      <c r="R246" s="140">
        <f>SUM(R247:R288)</f>
        <v>2.9777977999999998</v>
      </c>
      <c r="S246" s="139"/>
      <c r="T246" s="141">
        <f>SUM(T247:T288)</f>
        <v>0.80632799999999993</v>
      </c>
      <c r="AR246" s="135" t="s">
        <v>136</v>
      </c>
      <c r="AT246" s="142" t="s">
        <v>75</v>
      </c>
      <c r="AU246" s="142" t="s">
        <v>6</v>
      </c>
      <c r="AY246" s="135" t="s">
        <v>128</v>
      </c>
      <c r="BK246" s="143">
        <f>SUM(BK247:BK288)</f>
        <v>0</v>
      </c>
    </row>
    <row r="247" spans="1:65" s="2" customFormat="1" ht="37.9" customHeight="1">
      <c r="A247" s="33"/>
      <c r="B247" s="146"/>
      <c r="C247" s="147" t="s">
        <v>321</v>
      </c>
      <c r="D247" s="147" t="s">
        <v>131</v>
      </c>
      <c r="E247" s="148" t="s">
        <v>322</v>
      </c>
      <c r="F247" s="149" t="s">
        <v>323</v>
      </c>
      <c r="G247" s="150" t="s">
        <v>134</v>
      </c>
      <c r="H247" s="151">
        <v>447.96</v>
      </c>
      <c r="I247" s="152"/>
      <c r="J247" s="151">
        <f>ROUND(I247*H247,2)</f>
        <v>0</v>
      </c>
      <c r="K247" s="153"/>
      <c r="L247" s="34"/>
      <c r="M247" s="154" t="s">
        <v>1</v>
      </c>
      <c r="N247" s="155" t="s">
        <v>42</v>
      </c>
      <c r="O247" s="59"/>
      <c r="P247" s="156">
        <f>O247*H247</f>
        <v>0</v>
      </c>
      <c r="Q247" s="156">
        <v>0</v>
      </c>
      <c r="R247" s="156">
        <f>Q247*H247</f>
        <v>0</v>
      </c>
      <c r="S247" s="156">
        <v>1.8E-3</v>
      </c>
      <c r="T247" s="157">
        <f>S247*H247</f>
        <v>0.80632799999999993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58" t="s">
        <v>216</v>
      </c>
      <c r="AT247" s="158" t="s">
        <v>131</v>
      </c>
      <c r="AU247" s="158" t="s">
        <v>136</v>
      </c>
      <c r="AY247" s="18" t="s">
        <v>128</v>
      </c>
      <c r="BE247" s="159">
        <f>IF(N247="základní",J247,0)</f>
        <v>0</v>
      </c>
      <c r="BF247" s="159">
        <f>IF(N247="snížená",J247,0)</f>
        <v>0</v>
      </c>
      <c r="BG247" s="159">
        <f>IF(N247="zákl. přenesená",J247,0)</f>
        <v>0</v>
      </c>
      <c r="BH247" s="159">
        <f>IF(N247="sníž. přenesená",J247,0)</f>
        <v>0</v>
      </c>
      <c r="BI247" s="159">
        <f>IF(N247="nulová",J247,0)</f>
        <v>0</v>
      </c>
      <c r="BJ247" s="18" t="s">
        <v>136</v>
      </c>
      <c r="BK247" s="159">
        <f>ROUND(I247*H247,2)</f>
        <v>0</v>
      </c>
      <c r="BL247" s="18" t="s">
        <v>216</v>
      </c>
      <c r="BM247" s="158" t="s">
        <v>324</v>
      </c>
    </row>
    <row r="248" spans="1:65" s="13" customFormat="1" ht="11.25">
      <c r="B248" s="160"/>
      <c r="D248" s="161" t="s">
        <v>138</v>
      </c>
      <c r="E248" s="162" t="s">
        <v>1</v>
      </c>
      <c r="F248" s="163" t="s">
        <v>325</v>
      </c>
      <c r="H248" s="164">
        <v>447.96</v>
      </c>
      <c r="I248" s="165"/>
      <c r="L248" s="160"/>
      <c r="M248" s="166"/>
      <c r="N248" s="167"/>
      <c r="O248" s="167"/>
      <c r="P248" s="167"/>
      <c r="Q248" s="167"/>
      <c r="R248" s="167"/>
      <c r="S248" s="167"/>
      <c r="T248" s="168"/>
      <c r="AT248" s="162" t="s">
        <v>138</v>
      </c>
      <c r="AU248" s="162" t="s">
        <v>136</v>
      </c>
      <c r="AV248" s="13" t="s">
        <v>136</v>
      </c>
      <c r="AW248" s="13" t="s">
        <v>32</v>
      </c>
      <c r="AX248" s="13" t="s">
        <v>6</v>
      </c>
      <c r="AY248" s="162" t="s">
        <v>128</v>
      </c>
    </row>
    <row r="249" spans="1:65" s="2" customFormat="1" ht="24.2" customHeight="1">
      <c r="A249" s="33"/>
      <c r="B249" s="146"/>
      <c r="C249" s="147" t="s">
        <v>326</v>
      </c>
      <c r="D249" s="147" t="s">
        <v>131</v>
      </c>
      <c r="E249" s="148" t="s">
        <v>327</v>
      </c>
      <c r="F249" s="149" t="s">
        <v>328</v>
      </c>
      <c r="G249" s="150" t="s">
        <v>134</v>
      </c>
      <c r="H249" s="151">
        <v>434.21</v>
      </c>
      <c r="I249" s="152"/>
      <c r="J249" s="151">
        <f>ROUND(I249*H249,2)</f>
        <v>0</v>
      </c>
      <c r="K249" s="153"/>
      <c r="L249" s="34"/>
      <c r="M249" s="154" t="s">
        <v>1</v>
      </c>
      <c r="N249" s="155" t="s">
        <v>42</v>
      </c>
      <c r="O249" s="59"/>
      <c r="P249" s="156">
        <f>O249*H249</f>
        <v>0</v>
      </c>
      <c r="Q249" s="156">
        <v>1.2E-4</v>
      </c>
      <c r="R249" s="156">
        <f>Q249*H249</f>
        <v>5.2105199999999997E-2</v>
      </c>
      <c r="S249" s="156">
        <v>0</v>
      </c>
      <c r="T249" s="157">
        <f>S249*H249</f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58" t="s">
        <v>216</v>
      </c>
      <c r="AT249" s="158" t="s">
        <v>131</v>
      </c>
      <c r="AU249" s="158" t="s">
        <v>136</v>
      </c>
      <c r="AY249" s="18" t="s">
        <v>128</v>
      </c>
      <c r="BE249" s="159">
        <f>IF(N249="základní",J249,0)</f>
        <v>0</v>
      </c>
      <c r="BF249" s="159">
        <f>IF(N249="snížená",J249,0)</f>
        <v>0</v>
      </c>
      <c r="BG249" s="159">
        <f>IF(N249="zákl. přenesená",J249,0)</f>
        <v>0</v>
      </c>
      <c r="BH249" s="159">
        <f>IF(N249="sníž. přenesená",J249,0)</f>
        <v>0</v>
      </c>
      <c r="BI249" s="159">
        <f>IF(N249="nulová",J249,0)</f>
        <v>0</v>
      </c>
      <c r="BJ249" s="18" t="s">
        <v>136</v>
      </c>
      <c r="BK249" s="159">
        <f>ROUND(I249*H249,2)</f>
        <v>0</v>
      </c>
      <c r="BL249" s="18" t="s">
        <v>216</v>
      </c>
      <c r="BM249" s="158" t="s">
        <v>329</v>
      </c>
    </row>
    <row r="250" spans="1:65" s="13" customFormat="1" ht="11.25">
      <c r="B250" s="160"/>
      <c r="D250" s="161" t="s">
        <v>138</v>
      </c>
      <c r="E250" s="162" t="s">
        <v>1</v>
      </c>
      <c r="F250" s="163" t="s">
        <v>224</v>
      </c>
      <c r="H250" s="164">
        <v>447.96</v>
      </c>
      <c r="I250" s="165"/>
      <c r="L250" s="160"/>
      <c r="M250" s="166"/>
      <c r="N250" s="167"/>
      <c r="O250" s="167"/>
      <c r="P250" s="167"/>
      <c r="Q250" s="167"/>
      <c r="R250" s="167"/>
      <c r="S250" s="167"/>
      <c r="T250" s="168"/>
      <c r="AT250" s="162" t="s">
        <v>138</v>
      </c>
      <c r="AU250" s="162" t="s">
        <v>136</v>
      </c>
      <c r="AV250" s="13" t="s">
        <v>136</v>
      </c>
      <c r="AW250" s="13" t="s">
        <v>32</v>
      </c>
      <c r="AX250" s="13" t="s">
        <v>76</v>
      </c>
      <c r="AY250" s="162" t="s">
        <v>128</v>
      </c>
    </row>
    <row r="251" spans="1:65" s="13" customFormat="1" ht="45">
      <c r="B251" s="160"/>
      <c r="D251" s="161" t="s">
        <v>138</v>
      </c>
      <c r="E251" s="162" t="s">
        <v>1</v>
      </c>
      <c r="F251" s="163" t="s">
        <v>225</v>
      </c>
      <c r="H251" s="164">
        <v>-13.75</v>
      </c>
      <c r="I251" s="165"/>
      <c r="L251" s="160"/>
      <c r="M251" s="166"/>
      <c r="N251" s="167"/>
      <c r="O251" s="167"/>
      <c r="P251" s="167"/>
      <c r="Q251" s="167"/>
      <c r="R251" s="167"/>
      <c r="S251" s="167"/>
      <c r="T251" s="168"/>
      <c r="AT251" s="162" t="s">
        <v>138</v>
      </c>
      <c r="AU251" s="162" t="s">
        <v>136</v>
      </c>
      <c r="AV251" s="13" t="s">
        <v>136</v>
      </c>
      <c r="AW251" s="13" t="s">
        <v>32</v>
      </c>
      <c r="AX251" s="13" t="s">
        <v>76</v>
      </c>
      <c r="AY251" s="162" t="s">
        <v>128</v>
      </c>
    </row>
    <row r="252" spans="1:65" s="15" customFormat="1" ht="11.25">
      <c r="B252" s="176"/>
      <c r="D252" s="161" t="s">
        <v>138</v>
      </c>
      <c r="E252" s="177" t="s">
        <v>1</v>
      </c>
      <c r="F252" s="178" t="s">
        <v>153</v>
      </c>
      <c r="H252" s="179">
        <v>434.21</v>
      </c>
      <c r="I252" s="180"/>
      <c r="L252" s="176"/>
      <c r="M252" s="181"/>
      <c r="N252" s="182"/>
      <c r="O252" s="182"/>
      <c r="P252" s="182"/>
      <c r="Q252" s="182"/>
      <c r="R252" s="182"/>
      <c r="S252" s="182"/>
      <c r="T252" s="183"/>
      <c r="AT252" s="177" t="s">
        <v>138</v>
      </c>
      <c r="AU252" s="177" t="s">
        <v>136</v>
      </c>
      <c r="AV252" s="15" t="s">
        <v>135</v>
      </c>
      <c r="AW252" s="15" t="s">
        <v>32</v>
      </c>
      <c r="AX252" s="15" t="s">
        <v>6</v>
      </c>
      <c r="AY252" s="177" t="s">
        <v>128</v>
      </c>
    </row>
    <row r="253" spans="1:65" s="2" customFormat="1" ht="24.2" customHeight="1">
      <c r="A253" s="33"/>
      <c r="B253" s="146"/>
      <c r="C253" s="184" t="s">
        <v>330</v>
      </c>
      <c r="D253" s="184" t="s">
        <v>174</v>
      </c>
      <c r="E253" s="185" t="s">
        <v>331</v>
      </c>
      <c r="F253" s="186" t="s">
        <v>332</v>
      </c>
      <c r="G253" s="187" t="s">
        <v>134</v>
      </c>
      <c r="H253" s="188">
        <v>477.63</v>
      </c>
      <c r="I253" s="189"/>
      <c r="J253" s="188">
        <f>ROUND(I253*H253,2)</f>
        <v>0</v>
      </c>
      <c r="K253" s="190"/>
      <c r="L253" s="191"/>
      <c r="M253" s="192" t="s">
        <v>1</v>
      </c>
      <c r="N253" s="193" t="s">
        <v>42</v>
      </c>
      <c r="O253" s="59"/>
      <c r="P253" s="156">
        <f>O253*H253</f>
        <v>0</v>
      </c>
      <c r="Q253" s="156">
        <v>4.0000000000000001E-3</v>
      </c>
      <c r="R253" s="156">
        <f>Q253*H253</f>
        <v>1.91052</v>
      </c>
      <c r="S253" s="156">
        <v>0</v>
      </c>
      <c r="T253" s="157">
        <f>S253*H253</f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58" t="s">
        <v>231</v>
      </c>
      <c r="AT253" s="158" t="s">
        <v>174</v>
      </c>
      <c r="AU253" s="158" t="s">
        <v>136</v>
      </c>
      <c r="AY253" s="18" t="s">
        <v>128</v>
      </c>
      <c r="BE253" s="159">
        <f>IF(N253="základní",J253,0)</f>
        <v>0</v>
      </c>
      <c r="BF253" s="159">
        <f>IF(N253="snížená",J253,0)</f>
        <v>0</v>
      </c>
      <c r="BG253" s="159">
        <f>IF(N253="zákl. přenesená",J253,0)</f>
        <v>0</v>
      </c>
      <c r="BH253" s="159">
        <f>IF(N253="sníž. přenesená",J253,0)</f>
        <v>0</v>
      </c>
      <c r="BI253" s="159">
        <f>IF(N253="nulová",J253,0)</f>
        <v>0</v>
      </c>
      <c r="BJ253" s="18" t="s">
        <v>136</v>
      </c>
      <c r="BK253" s="159">
        <f>ROUND(I253*H253,2)</f>
        <v>0</v>
      </c>
      <c r="BL253" s="18" t="s">
        <v>216</v>
      </c>
      <c r="BM253" s="158" t="s">
        <v>333</v>
      </c>
    </row>
    <row r="254" spans="1:65" s="13" customFormat="1" ht="11.25">
      <c r="B254" s="160"/>
      <c r="D254" s="161" t="s">
        <v>138</v>
      </c>
      <c r="F254" s="163" t="s">
        <v>334</v>
      </c>
      <c r="H254" s="164">
        <v>477.63</v>
      </c>
      <c r="I254" s="165"/>
      <c r="L254" s="160"/>
      <c r="M254" s="166"/>
      <c r="N254" s="167"/>
      <c r="O254" s="167"/>
      <c r="P254" s="167"/>
      <c r="Q254" s="167"/>
      <c r="R254" s="167"/>
      <c r="S254" s="167"/>
      <c r="T254" s="168"/>
      <c r="AT254" s="162" t="s">
        <v>138</v>
      </c>
      <c r="AU254" s="162" t="s">
        <v>136</v>
      </c>
      <c r="AV254" s="13" t="s">
        <v>136</v>
      </c>
      <c r="AW254" s="13" t="s">
        <v>3</v>
      </c>
      <c r="AX254" s="13" t="s">
        <v>6</v>
      </c>
      <c r="AY254" s="162" t="s">
        <v>128</v>
      </c>
    </row>
    <row r="255" spans="1:65" s="2" customFormat="1" ht="24.2" customHeight="1">
      <c r="A255" s="33"/>
      <c r="B255" s="146"/>
      <c r="C255" s="147" t="s">
        <v>335</v>
      </c>
      <c r="D255" s="147" t="s">
        <v>131</v>
      </c>
      <c r="E255" s="148" t="s">
        <v>336</v>
      </c>
      <c r="F255" s="149" t="s">
        <v>337</v>
      </c>
      <c r="G255" s="150" t="s">
        <v>310</v>
      </c>
      <c r="H255" s="151">
        <v>52.38</v>
      </c>
      <c r="I255" s="152"/>
      <c r="J255" s="151">
        <f>ROUND(I255*H255,2)</f>
        <v>0</v>
      </c>
      <c r="K255" s="153"/>
      <c r="L255" s="34"/>
      <c r="M255" s="154" t="s">
        <v>1</v>
      </c>
      <c r="N255" s="155" t="s">
        <v>42</v>
      </c>
      <c r="O255" s="59"/>
      <c r="P255" s="156">
        <f>O255*H255</f>
        <v>0</v>
      </c>
      <c r="Q255" s="156">
        <v>3.0000000000000001E-5</v>
      </c>
      <c r="R255" s="156">
        <f>Q255*H255</f>
        <v>1.5714000000000001E-3</v>
      </c>
      <c r="S255" s="156">
        <v>0</v>
      </c>
      <c r="T255" s="157">
        <f>S255*H255</f>
        <v>0</v>
      </c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R255" s="158" t="s">
        <v>216</v>
      </c>
      <c r="AT255" s="158" t="s">
        <v>131</v>
      </c>
      <c r="AU255" s="158" t="s">
        <v>136</v>
      </c>
      <c r="AY255" s="18" t="s">
        <v>128</v>
      </c>
      <c r="BE255" s="159">
        <f>IF(N255="základní",J255,0)</f>
        <v>0</v>
      </c>
      <c r="BF255" s="159">
        <f>IF(N255="snížená",J255,0)</f>
        <v>0</v>
      </c>
      <c r="BG255" s="159">
        <f>IF(N255="zákl. přenesená",J255,0)</f>
        <v>0</v>
      </c>
      <c r="BH255" s="159">
        <f>IF(N255="sníž. přenesená",J255,0)</f>
        <v>0</v>
      </c>
      <c r="BI255" s="159">
        <f>IF(N255="nulová",J255,0)</f>
        <v>0</v>
      </c>
      <c r="BJ255" s="18" t="s">
        <v>136</v>
      </c>
      <c r="BK255" s="159">
        <f>ROUND(I255*H255,2)</f>
        <v>0</v>
      </c>
      <c r="BL255" s="18" t="s">
        <v>216</v>
      </c>
      <c r="BM255" s="158" t="s">
        <v>338</v>
      </c>
    </row>
    <row r="256" spans="1:65" s="13" customFormat="1" ht="11.25">
      <c r="B256" s="160"/>
      <c r="D256" s="161" t="s">
        <v>138</v>
      </c>
      <c r="E256" s="162" t="s">
        <v>1</v>
      </c>
      <c r="F256" s="163" t="s">
        <v>339</v>
      </c>
      <c r="H256" s="164">
        <v>22.9</v>
      </c>
      <c r="I256" s="165"/>
      <c r="L256" s="160"/>
      <c r="M256" s="166"/>
      <c r="N256" s="167"/>
      <c r="O256" s="167"/>
      <c r="P256" s="167"/>
      <c r="Q256" s="167"/>
      <c r="R256" s="167"/>
      <c r="S256" s="167"/>
      <c r="T256" s="168"/>
      <c r="AT256" s="162" t="s">
        <v>138</v>
      </c>
      <c r="AU256" s="162" t="s">
        <v>136</v>
      </c>
      <c r="AV256" s="13" t="s">
        <v>136</v>
      </c>
      <c r="AW256" s="13" t="s">
        <v>32</v>
      </c>
      <c r="AX256" s="13" t="s">
        <v>76</v>
      </c>
      <c r="AY256" s="162" t="s">
        <v>128</v>
      </c>
    </row>
    <row r="257" spans="1:65" s="13" customFormat="1" ht="22.5">
      <c r="B257" s="160"/>
      <c r="D257" s="161" t="s">
        <v>138</v>
      </c>
      <c r="E257" s="162" t="s">
        <v>1</v>
      </c>
      <c r="F257" s="163" t="s">
        <v>340</v>
      </c>
      <c r="H257" s="164">
        <v>29.48</v>
      </c>
      <c r="I257" s="165"/>
      <c r="L257" s="160"/>
      <c r="M257" s="166"/>
      <c r="N257" s="167"/>
      <c r="O257" s="167"/>
      <c r="P257" s="167"/>
      <c r="Q257" s="167"/>
      <c r="R257" s="167"/>
      <c r="S257" s="167"/>
      <c r="T257" s="168"/>
      <c r="AT257" s="162" t="s">
        <v>138</v>
      </c>
      <c r="AU257" s="162" t="s">
        <v>136</v>
      </c>
      <c r="AV257" s="13" t="s">
        <v>136</v>
      </c>
      <c r="AW257" s="13" t="s">
        <v>32</v>
      </c>
      <c r="AX257" s="13" t="s">
        <v>76</v>
      </c>
      <c r="AY257" s="162" t="s">
        <v>128</v>
      </c>
    </row>
    <row r="258" spans="1:65" s="15" customFormat="1" ht="11.25">
      <c r="B258" s="176"/>
      <c r="D258" s="161" t="s">
        <v>138</v>
      </c>
      <c r="E258" s="177" t="s">
        <v>1</v>
      </c>
      <c r="F258" s="178" t="s">
        <v>153</v>
      </c>
      <c r="H258" s="179">
        <v>52.379999999999995</v>
      </c>
      <c r="I258" s="180"/>
      <c r="L258" s="176"/>
      <c r="M258" s="181"/>
      <c r="N258" s="182"/>
      <c r="O258" s="182"/>
      <c r="P258" s="182"/>
      <c r="Q258" s="182"/>
      <c r="R258" s="182"/>
      <c r="S258" s="182"/>
      <c r="T258" s="183"/>
      <c r="AT258" s="177" t="s">
        <v>138</v>
      </c>
      <c r="AU258" s="177" t="s">
        <v>136</v>
      </c>
      <c r="AV258" s="15" t="s">
        <v>135</v>
      </c>
      <c r="AW258" s="15" t="s">
        <v>32</v>
      </c>
      <c r="AX258" s="15" t="s">
        <v>6</v>
      </c>
      <c r="AY258" s="177" t="s">
        <v>128</v>
      </c>
    </row>
    <row r="259" spans="1:65" s="2" customFormat="1" ht="24.2" customHeight="1">
      <c r="A259" s="33"/>
      <c r="B259" s="146"/>
      <c r="C259" s="184" t="s">
        <v>341</v>
      </c>
      <c r="D259" s="184" t="s">
        <v>174</v>
      </c>
      <c r="E259" s="185" t="s">
        <v>342</v>
      </c>
      <c r="F259" s="186" t="s">
        <v>343</v>
      </c>
      <c r="G259" s="187" t="s">
        <v>310</v>
      </c>
      <c r="H259" s="188">
        <v>57.62</v>
      </c>
      <c r="I259" s="189"/>
      <c r="J259" s="188">
        <f>ROUND(I259*H259,2)</f>
        <v>0</v>
      </c>
      <c r="K259" s="190"/>
      <c r="L259" s="191"/>
      <c r="M259" s="192" t="s">
        <v>1</v>
      </c>
      <c r="N259" s="193" t="s">
        <v>42</v>
      </c>
      <c r="O259" s="59"/>
      <c r="P259" s="156">
        <f>O259*H259</f>
        <v>0</v>
      </c>
      <c r="Q259" s="156">
        <v>3.8000000000000002E-4</v>
      </c>
      <c r="R259" s="156">
        <f>Q259*H259</f>
        <v>2.1895600000000001E-2</v>
      </c>
      <c r="S259" s="156">
        <v>0</v>
      </c>
      <c r="T259" s="157">
        <f>S259*H259</f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58" t="s">
        <v>231</v>
      </c>
      <c r="AT259" s="158" t="s">
        <v>174</v>
      </c>
      <c r="AU259" s="158" t="s">
        <v>136</v>
      </c>
      <c r="AY259" s="18" t="s">
        <v>128</v>
      </c>
      <c r="BE259" s="159">
        <f>IF(N259="základní",J259,0)</f>
        <v>0</v>
      </c>
      <c r="BF259" s="159">
        <f>IF(N259="snížená",J259,0)</f>
        <v>0</v>
      </c>
      <c r="BG259" s="159">
        <f>IF(N259="zákl. přenesená",J259,0)</f>
        <v>0</v>
      </c>
      <c r="BH259" s="159">
        <f>IF(N259="sníž. přenesená",J259,0)</f>
        <v>0</v>
      </c>
      <c r="BI259" s="159">
        <f>IF(N259="nulová",J259,0)</f>
        <v>0</v>
      </c>
      <c r="BJ259" s="18" t="s">
        <v>136</v>
      </c>
      <c r="BK259" s="159">
        <f>ROUND(I259*H259,2)</f>
        <v>0</v>
      </c>
      <c r="BL259" s="18" t="s">
        <v>216</v>
      </c>
      <c r="BM259" s="158" t="s">
        <v>344</v>
      </c>
    </row>
    <row r="260" spans="1:65" s="13" customFormat="1" ht="11.25">
      <c r="B260" s="160"/>
      <c r="D260" s="161" t="s">
        <v>138</v>
      </c>
      <c r="F260" s="163" t="s">
        <v>345</v>
      </c>
      <c r="H260" s="164">
        <v>57.62</v>
      </c>
      <c r="I260" s="165"/>
      <c r="L260" s="160"/>
      <c r="M260" s="166"/>
      <c r="N260" s="167"/>
      <c r="O260" s="167"/>
      <c r="P260" s="167"/>
      <c r="Q260" s="167"/>
      <c r="R260" s="167"/>
      <c r="S260" s="167"/>
      <c r="T260" s="168"/>
      <c r="AT260" s="162" t="s">
        <v>138</v>
      </c>
      <c r="AU260" s="162" t="s">
        <v>136</v>
      </c>
      <c r="AV260" s="13" t="s">
        <v>136</v>
      </c>
      <c r="AW260" s="13" t="s">
        <v>3</v>
      </c>
      <c r="AX260" s="13" t="s">
        <v>6</v>
      </c>
      <c r="AY260" s="162" t="s">
        <v>128</v>
      </c>
    </row>
    <row r="261" spans="1:65" s="2" customFormat="1" ht="24.2" customHeight="1">
      <c r="A261" s="33"/>
      <c r="B261" s="146"/>
      <c r="C261" s="147" t="s">
        <v>346</v>
      </c>
      <c r="D261" s="147" t="s">
        <v>131</v>
      </c>
      <c r="E261" s="148" t="s">
        <v>347</v>
      </c>
      <c r="F261" s="149" t="s">
        <v>348</v>
      </c>
      <c r="G261" s="150" t="s">
        <v>134</v>
      </c>
      <c r="H261" s="151">
        <v>434.21</v>
      </c>
      <c r="I261" s="152"/>
      <c r="J261" s="151">
        <f>ROUND(I261*H261,2)</f>
        <v>0</v>
      </c>
      <c r="K261" s="153"/>
      <c r="L261" s="34"/>
      <c r="M261" s="154" t="s">
        <v>1</v>
      </c>
      <c r="N261" s="155" t="s">
        <v>42</v>
      </c>
      <c r="O261" s="59"/>
      <c r="P261" s="156">
        <f>O261*H261</f>
        <v>0</v>
      </c>
      <c r="Q261" s="156">
        <v>9.0000000000000006E-5</v>
      </c>
      <c r="R261" s="156">
        <f>Q261*H261</f>
        <v>3.90789E-2</v>
      </c>
      <c r="S261" s="156">
        <v>0</v>
      </c>
      <c r="T261" s="157">
        <f>S261*H261</f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158" t="s">
        <v>216</v>
      </c>
      <c r="AT261" s="158" t="s">
        <v>131</v>
      </c>
      <c r="AU261" s="158" t="s">
        <v>136</v>
      </c>
      <c r="AY261" s="18" t="s">
        <v>128</v>
      </c>
      <c r="BE261" s="159">
        <f>IF(N261="základní",J261,0)</f>
        <v>0</v>
      </c>
      <c r="BF261" s="159">
        <f>IF(N261="snížená",J261,0)</f>
        <v>0</v>
      </c>
      <c r="BG261" s="159">
        <f>IF(N261="zákl. přenesená",J261,0)</f>
        <v>0</v>
      </c>
      <c r="BH261" s="159">
        <f>IF(N261="sníž. přenesená",J261,0)</f>
        <v>0</v>
      </c>
      <c r="BI261" s="159">
        <f>IF(N261="nulová",J261,0)</f>
        <v>0</v>
      </c>
      <c r="BJ261" s="18" t="s">
        <v>136</v>
      </c>
      <c r="BK261" s="159">
        <f>ROUND(I261*H261,2)</f>
        <v>0</v>
      </c>
      <c r="BL261" s="18" t="s">
        <v>216</v>
      </c>
      <c r="BM261" s="158" t="s">
        <v>349</v>
      </c>
    </row>
    <row r="262" spans="1:65" s="13" customFormat="1" ht="11.25">
      <c r="B262" s="160"/>
      <c r="D262" s="161" t="s">
        <v>138</v>
      </c>
      <c r="E262" s="162" t="s">
        <v>1</v>
      </c>
      <c r="F262" s="163" t="s">
        <v>224</v>
      </c>
      <c r="H262" s="164">
        <v>447.96</v>
      </c>
      <c r="I262" s="165"/>
      <c r="L262" s="160"/>
      <c r="M262" s="166"/>
      <c r="N262" s="167"/>
      <c r="O262" s="167"/>
      <c r="P262" s="167"/>
      <c r="Q262" s="167"/>
      <c r="R262" s="167"/>
      <c r="S262" s="167"/>
      <c r="T262" s="168"/>
      <c r="AT262" s="162" t="s">
        <v>138</v>
      </c>
      <c r="AU262" s="162" t="s">
        <v>136</v>
      </c>
      <c r="AV262" s="13" t="s">
        <v>136</v>
      </c>
      <c r="AW262" s="13" t="s">
        <v>32</v>
      </c>
      <c r="AX262" s="13" t="s">
        <v>76</v>
      </c>
      <c r="AY262" s="162" t="s">
        <v>128</v>
      </c>
    </row>
    <row r="263" spans="1:65" s="13" customFormat="1" ht="45">
      <c r="B263" s="160"/>
      <c r="D263" s="161" t="s">
        <v>138</v>
      </c>
      <c r="E263" s="162" t="s">
        <v>1</v>
      </c>
      <c r="F263" s="163" t="s">
        <v>225</v>
      </c>
      <c r="H263" s="164">
        <v>-13.75</v>
      </c>
      <c r="I263" s="165"/>
      <c r="L263" s="160"/>
      <c r="M263" s="166"/>
      <c r="N263" s="167"/>
      <c r="O263" s="167"/>
      <c r="P263" s="167"/>
      <c r="Q263" s="167"/>
      <c r="R263" s="167"/>
      <c r="S263" s="167"/>
      <c r="T263" s="168"/>
      <c r="AT263" s="162" t="s">
        <v>138</v>
      </c>
      <c r="AU263" s="162" t="s">
        <v>136</v>
      </c>
      <c r="AV263" s="13" t="s">
        <v>136</v>
      </c>
      <c r="AW263" s="13" t="s">
        <v>32</v>
      </c>
      <c r="AX263" s="13" t="s">
        <v>76</v>
      </c>
      <c r="AY263" s="162" t="s">
        <v>128</v>
      </c>
    </row>
    <row r="264" spans="1:65" s="15" customFormat="1" ht="11.25">
      <c r="B264" s="176"/>
      <c r="D264" s="161" t="s">
        <v>138</v>
      </c>
      <c r="E264" s="177" t="s">
        <v>1</v>
      </c>
      <c r="F264" s="178" t="s">
        <v>153</v>
      </c>
      <c r="H264" s="179">
        <v>434.21</v>
      </c>
      <c r="I264" s="180"/>
      <c r="L264" s="176"/>
      <c r="M264" s="181"/>
      <c r="N264" s="182"/>
      <c r="O264" s="182"/>
      <c r="P264" s="182"/>
      <c r="Q264" s="182"/>
      <c r="R264" s="182"/>
      <c r="S264" s="182"/>
      <c r="T264" s="183"/>
      <c r="AT264" s="177" t="s">
        <v>138</v>
      </c>
      <c r="AU264" s="177" t="s">
        <v>136</v>
      </c>
      <c r="AV264" s="15" t="s">
        <v>135</v>
      </c>
      <c r="AW264" s="15" t="s">
        <v>32</v>
      </c>
      <c r="AX264" s="15" t="s">
        <v>6</v>
      </c>
      <c r="AY264" s="177" t="s">
        <v>128</v>
      </c>
    </row>
    <row r="265" spans="1:65" s="2" customFormat="1" ht="24.2" customHeight="1">
      <c r="A265" s="33"/>
      <c r="B265" s="146"/>
      <c r="C265" s="147" t="s">
        <v>350</v>
      </c>
      <c r="D265" s="147" t="s">
        <v>131</v>
      </c>
      <c r="E265" s="148" t="s">
        <v>351</v>
      </c>
      <c r="F265" s="149" t="s">
        <v>352</v>
      </c>
      <c r="G265" s="150" t="s">
        <v>134</v>
      </c>
      <c r="H265" s="151">
        <v>434.21</v>
      </c>
      <c r="I265" s="152"/>
      <c r="J265" s="151">
        <f>ROUND(I265*H265,2)</f>
        <v>0</v>
      </c>
      <c r="K265" s="153"/>
      <c r="L265" s="34"/>
      <c r="M265" s="154" t="s">
        <v>1</v>
      </c>
      <c r="N265" s="155" t="s">
        <v>42</v>
      </c>
      <c r="O265" s="59"/>
      <c r="P265" s="156">
        <f>O265*H265</f>
        <v>0</v>
      </c>
      <c r="Q265" s="156">
        <v>1.2E-4</v>
      </c>
      <c r="R265" s="156">
        <f>Q265*H265</f>
        <v>5.2105199999999997E-2</v>
      </c>
      <c r="S265" s="156">
        <v>0</v>
      </c>
      <c r="T265" s="157">
        <f>S265*H265</f>
        <v>0</v>
      </c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R265" s="158" t="s">
        <v>216</v>
      </c>
      <c r="AT265" s="158" t="s">
        <v>131</v>
      </c>
      <c r="AU265" s="158" t="s">
        <v>136</v>
      </c>
      <c r="AY265" s="18" t="s">
        <v>128</v>
      </c>
      <c r="BE265" s="159">
        <f>IF(N265="základní",J265,0)</f>
        <v>0</v>
      </c>
      <c r="BF265" s="159">
        <f>IF(N265="snížená",J265,0)</f>
        <v>0</v>
      </c>
      <c r="BG265" s="159">
        <f>IF(N265="zákl. přenesená",J265,0)</f>
        <v>0</v>
      </c>
      <c r="BH265" s="159">
        <f>IF(N265="sníž. přenesená",J265,0)</f>
        <v>0</v>
      </c>
      <c r="BI265" s="159">
        <f>IF(N265="nulová",J265,0)</f>
        <v>0</v>
      </c>
      <c r="BJ265" s="18" t="s">
        <v>136</v>
      </c>
      <c r="BK265" s="159">
        <f>ROUND(I265*H265,2)</f>
        <v>0</v>
      </c>
      <c r="BL265" s="18" t="s">
        <v>216</v>
      </c>
      <c r="BM265" s="158" t="s">
        <v>353</v>
      </c>
    </row>
    <row r="266" spans="1:65" s="13" customFormat="1" ht="11.25">
      <c r="B266" s="160"/>
      <c r="D266" s="161" t="s">
        <v>138</v>
      </c>
      <c r="E266" s="162" t="s">
        <v>1</v>
      </c>
      <c r="F266" s="163" t="s">
        <v>224</v>
      </c>
      <c r="H266" s="164">
        <v>447.96</v>
      </c>
      <c r="I266" s="165"/>
      <c r="L266" s="160"/>
      <c r="M266" s="166"/>
      <c r="N266" s="167"/>
      <c r="O266" s="167"/>
      <c r="P266" s="167"/>
      <c r="Q266" s="167"/>
      <c r="R266" s="167"/>
      <c r="S266" s="167"/>
      <c r="T266" s="168"/>
      <c r="AT266" s="162" t="s">
        <v>138</v>
      </c>
      <c r="AU266" s="162" t="s">
        <v>136</v>
      </c>
      <c r="AV266" s="13" t="s">
        <v>136</v>
      </c>
      <c r="AW266" s="13" t="s">
        <v>32</v>
      </c>
      <c r="AX266" s="13" t="s">
        <v>76</v>
      </c>
      <c r="AY266" s="162" t="s">
        <v>128</v>
      </c>
    </row>
    <row r="267" spans="1:65" s="13" customFormat="1" ht="45">
      <c r="B267" s="160"/>
      <c r="D267" s="161" t="s">
        <v>138</v>
      </c>
      <c r="E267" s="162" t="s">
        <v>1</v>
      </c>
      <c r="F267" s="163" t="s">
        <v>225</v>
      </c>
      <c r="H267" s="164">
        <v>-13.75</v>
      </c>
      <c r="I267" s="165"/>
      <c r="L267" s="160"/>
      <c r="M267" s="166"/>
      <c r="N267" s="167"/>
      <c r="O267" s="167"/>
      <c r="P267" s="167"/>
      <c r="Q267" s="167"/>
      <c r="R267" s="167"/>
      <c r="S267" s="167"/>
      <c r="T267" s="168"/>
      <c r="AT267" s="162" t="s">
        <v>138</v>
      </c>
      <c r="AU267" s="162" t="s">
        <v>136</v>
      </c>
      <c r="AV267" s="13" t="s">
        <v>136</v>
      </c>
      <c r="AW267" s="13" t="s">
        <v>32</v>
      </c>
      <c r="AX267" s="13" t="s">
        <v>76</v>
      </c>
      <c r="AY267" s="162" t="s">
        <v>128</v>
      </c>
    </row>
    <row r="268" spans="1:65" s="15" customFormat="1" ht="11.25">
      <c r="B268" s="176"/>
      <c r="D268" s="161" t="s">
        <v>138</v>
      </c>
      <c r="E268" s="177" t="s">
        <v>1</v>
      </c>
      <c r="F268" s="178" t="s">
        <v>153</v>
      </c>
      <c r="H268" s="179">
        <v>434.21</v>
      </c>
      <c r="I268" s="180"/>
      <c r="L268" s="176"/>
      <c r="M268" s="181"/>
      <c r="N268" s="182"/>
      <c r="O268" s="182"/>
      <c r="P268" s="182"/>
      <c r="Q268" s="182"/>
      <c r="R268" s="182"/>
      <c r="S268" s="182"/>
      <c r="T268" s="183"/>
      <c r="AT268" s="177" t="s">
        <v>138</v>
      </c>
      <c r="AU268" s="177" t="s">
        <v>136</v>
      </c>
      <c r="AV268" s="15" t="s">
        <v>135</v>
      </c>
      <c r="AW268" s="15" t="s">
        <v>32</v>
      </c>
      <c r="AX268" s="15" t="s">
        <v>6</v>
      </c>
      <c r="AY268" s="177" t="s">
        <v>128</v>
      </c>
    </row>
    <row r="269" spans="1:65" s="2" customFormat="1" ht="14.45" customHeight="1">
      <c r="A269" s="33"/>
      <c r="B269" s="146"/>
      <c r="C269" s="184" t="s">
        <v>354</v>
      </c>
      <c r="D269" s="184" t="s">
        <v>174</v>
      </c>
      <c r="E269" s="185" t="s">
        <v>355</v>
      </c>
      <c r="F269" s="186" t="s">
        <v>356</v>
      </c>
      <c r="G269" s="187" t="s">
        <v>357</v>
      </c>
      <c r="H269" s="188">
        <v>38.21</v>
      </c>
      <c r="I269" s="189"/>
      <c r="J269" s="188">
        <f>ROUND(I269*H269,2)</f>
        <v>0</v>
      </c>
      <c r="K269" s="190"/>
      <c r="L269" s="191"/>
      <c r="M269" s="192" t="s">
        <v>1</v>
      </c>
      <c r="N269" s="193" t="s">
        <v>42</v>
      </c>
      <c r="O269" s="59"/>
      <c r="P269" s="156">
        <f>O269*H269</f>
        <v>0</v>
      </c>
      <c r="Q269" s="156">
        <v>0.02</v>
      </c>
      <c r="R269" s="156">
        <f>Q269*H269</f>
        <v>0.76419999999999999</v>
      </c>
      <c r="S269" s="156">
        <v>0</v>
      </c>
      <c r="T269" s="157">
        <f>S269*H269</f>
        <v>0</v>
      </c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R269" s="158" t="s">
        <v>231</v>
      </c>
      <c r="AT269" s="158" t="s">
        <v>174</v>
      </c>
      <c r="AU269" s="158" t="s">
        <v>136</v>
      </c>
      <c r="AY269" s="18" t="s">
        <v>128</v>
      </c>
      <c r="BE269" s="159">
        <f>IF(N269="základní",J269,0)</f>
        <v>0</v>
      </c>
      <c r="BF269" s="159">
        <f>IF(N269="snížená",J269,0)</f>
        <v>0</v>
      </c>
      <c r="BG269" s="159">
        <f>IF(N269="zákl. přenesená",J269,0)</f>
        <v>0</v>
      </c>
      <c r="BH269" s="159">
        <f>IF(N269="sníž. přenesená",J269,0)</f>
        <v>0</v>
      </c>
      <c r="BI269" s="159">
        <f>IF(N269="nulová",J269,0)</f>
        <v>0</v>
      </c>
      <c r="BJ269" s="18" t="s">
        <v>136</v>
      </c>
      <c r="BK269" s="159">
        <f>ROUND(I269*H269,2)</f>
        <v>0</v>
      </c>
      <c r="BL269" s="18" t="s">
        <v>216</v>
      </c>
      <c r="BM269" s="158" t="s">
        <v>358</v>
      </c>
    </row>
    <row r="270" spans="1:65" s="14" customFormat="1" ht="11.25">
      <c r="B270" s="169"/>
      <c r="D270" s="161" t="s">
        <v>138</v>
      </c>
      <c r="E270" s="170" t="s">
        <v>1</v>
      </c>
      <c r="F270" s="171" t="s">
        <v>359</v>
      </c>
      <c r="H270" s="170" t="s">
        <v>1</v>
      </c>
      <c r="I270" s="172"/>
      <c r="L270" s="169"/>
      <c r="M270" s="173"/>
      <c r="N270" s="174"/>
      <c r="O270" s="174"/>
      <c r="P270" s="174"/>
      <c r="Q270" s="174"/>
      <c r="R270" s="174"/>
      <c r="S270" s="174"/>
      <c r="T270" s="175"/>
      <c r="AT270" s="170" t="s">
        <v>138</v>
      </c>
      <c r="AU270" s="170" t="s">
        <v>136</v>
      </c>
      <c r="AV270" s="14" t="s">
        <v>6</v>
      </c>
      <c r="AW270" s="14" t="s">
        <v>32</v>
      </c>
      <c r="AX270" s="14" t="s">
        <v>76</v>
      </c>
      <c r="AY270" s="170" t="s">
        <v>128</v>
      </c>
    </row>
    <row r="271" spans="1:65" s="13" customFormat="1" ht="11.25">
      <c r="B271" s="160"/>
      <c r="D271" s="161" t="s">
        <v>138</v>
      </c>
      <c r="E271" s="162" t="s">
        <v>1</v>
      </c>
      <c r="F271" s="163" t="s">
        <v>360</v>
      </c>
      <c r="H271" s="164">
        <v>35.840000000000003</v>
      </c>
      <c r="I271" s="165"/>
      <c r="L271" s="160"/>
      <c r="M271" s="166"/>
      <c r="N271" s="167"/>
      <c r="O271" s="167"/>
      <c r="P271" s="167"/>
      <c r="Q271" s="167"/>
      <c r="R271" s="167"/>
      <c r="S271" s="167"/>
      <c r="T271" s="168"/>
      <c r="AT271" s="162" t="s">
        <v>138</v>
      </c>
      <c r="AU271" s="162" t="s">
        <v>136</v>
      </c>
      <c r="AV271" s="13" t="s">
        <v>136</v>
      </c>
      <c r="AW271" s="13" t="s">
        <v>32</v>
      </c>
      <c r="AX271" s="13" t="s">
        <v>76</v>
      </c>
      <c r="AY271" s="162" t="s">
        <v>128</v>
      </c>
    </row>
    <row r="272" spans="1:65" s="13" customFormat="1" ht="45">
      <c r="B272" s="160"/>
      <c r="D272" s="161" t="s">
        <v>138</v>
      </c>
      <c r="E272" s="162" t="s">
        <v>1</v>
      </c>
      <c r="F272" s="163" t="s">
        <v>361</v>
      </c>
      <c r="H272" s="164">
        <v>-1.1000000000000001</v>
      </c>
      <c r="I272" s="165"/>
      <c r="L272" s="160"/>
      <c r="M272" s="166"/>
      <c r="N272" s="167"/>
      <c r="O272" s="167"/>
      <c r="P272" s="167"/>
      <c r="Q272" s="167"/>
      <c r="R272" s="167"/>
      <c r="S272" s="167"/>
      <c r="T272" s="168"/>
      <c r="AT272" s="162" t="s">
        <v>138</v>
      </c>
      <c r="AU272" s="162" t="s">
        <v>136</v>
      </c>
      <c r="AV272" s="13" t="s">
        <v>136</v>
      </c>
      <c r="AW272" s="13" t="s">
        <v>32</v>
      </c>
      <c r="AX272" s="13" t="s">
        <v>76</v>
      </c>
      <c r="AY272" s="162" t="s">
        <v>128</v>
      </c>
    </row>
    <row r="273" spans="1:65" s="15" customFormat="1" ht="11.25">
      <c r="B273" s="176"/>
      <c r="D273" s="161" t="s">
        <v>138</v>
      </c>
      <c r="E273" s="177" t="s">
        <v>1</v>
      </c>
      <c r="F273" s="178" t="s">
        <v>153</v>
      </c>
      <c r="H273" s="179">
        <v>34.74</v>
      </c>
      <c r="I273" s="180"/>
      <c r="L273" s="176"/>
      <c r="M273" s="181"/>
      <c r="N273" s="182"/>
      <c r="O273" s="182"/>
      <c r="P273" s="182"/>
      <c r="Q273" s="182"/>
      <c r="R273" s="182"/>
      <c r="S273" s="182"/>
      <c r="T273" s="183"/>
      <c r="AT273" s="177" t="s">
        <v>138</v>
      </c>
      <c r="AU273" s="177" t="s">
        <v>136</v>
      </c>
      <c r="AV273" s="15" t="s">
        <v>135</v>
      </c>
      <c r="AW273" s="15" t="s">
        <v>32</v>
      </c>
      <c r="AX273" s="15" t="s">
        <v>6</v>
      </c>
      <c r="AY273" s="177" t="s">
        <v>128</v>
      </c>
    </row>
    <row r="274" spans="1:65" s="13" customFormat="1" ht="11.25">
      <c r="B274" s="160"/>
      <c r="D274" s="161" t="s">
        <v>138</v>
      </c>
      <c r="F274" s="163" t="s">
        <v>362</v>
      </c>
      <c r="H274" s="164">
        <v>38.21</v>
      </c>
      <c r="I274" s="165"/>
      <c r="L274" s="160"/>
      <c r="M274" s="166"/>
      <c r="N274" s="167"/>
      <c r="O274" s="167"/>
      <c r="P274" s="167"/>
      <c r="Q274" s="167"/>
      <c r="R274" s="167"/>
      <c r="S274" s="167"/>
      <c r="T274" s="168"/>
      <c r="AT274" s="162" t="s">
        <v>138</v>
      </c>
      <c r="AU274" s="162" t="s">
        <v>136</v>
      </c>
      <c r="AV274" s="13" t="s">
        <v>136</v>
      </c>
      <c r="AW274" s="13" t="s">
        <v>3</v>
      </c>
      <c r="AX274" s="13" t="s">
        <v>6</v>
      </c>
      <c r="AY274" s="162" t="s">
        <v>128</v>
      </c>
    </row>
    <row r="275" spans="1:65" s="2" customFormat="1" ht="24.2" customHeight="1">
      <c r="A275" s="33"/>
      <c r="B275" s="146"/>
      <c r="C275" s="147" t="s">
        <v>363</v>
      </c>
      <c r="D275" s="147" t="s">
        <v>131</v>
      </c>
      <c r="E275" s="148" t="s">
        <v>364</v>
      </c>
      <c r="F275" s="149" t="s">
        <v>365</v>
      </c>
      <c r="G275" s="150" t="s">
        <v>310</v>
      </c>
      <c r="H275" s="151">
        <v>88.3</v>
      </c>
      <c r="I275" s="152"/>
      <c r="J275" s="151">
        <f>ROUND(I275*H275,2)</f>
        <v>0</v>
      </c>
      <c r="K275" s="153"/>
      <c r="L275" s="34"/>
      <c r="M275" s="154" t="s">
        <v>1</v>
      </c>
      <c r="N275" s="155" t="s">
        <v>42</v>
      </c>
      <c r="O275" s="59"/>
      <c r="P275" s="156">
        <f>O275*H275</f>
        <v>0</v>
      </c>
      <c r="Q275" s="156">
        <v>1.6000000000000001E-4</v>
      </c>
      <c r="R275" s="156">
        <f>Q275*H275</f>
        <v>1.4128E-2</v>
      </c>
      <c r="S275" s="156">
        <v>0</v>
      </c>
      <c r="T275" s="157">
        <f>S275*H275</f>
        <v>0</v>
      </c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R275" s="158" t="s">
        <v>216</v>
      </c>
      <c r="AT275" s="158" t="s">
        <v>131</v>
      </c>
      <c r="AU275" s="158" t="s">
        <v>136</v>
      </c>
      <c r="AY275" s="18" t="s">
        <v>128</v>
      </c>
      <c r="BE275" s="159">
        <f>IF(N275="základní",J275,0)</f>
        <v>0</v>
      </c>
      <c r="BF275" s="159">
        <f>IF(N275="snížená",J275,0)</f>
        <v>0</v>
      </c>
      <c r="BG275" s="159">
        <f>IF(N275="zákl. přenesená",J275,0)</f>
        <v>0</v>
      </c>
      <c r="BH275" s="159">
        <f>IF(N275="sníž. přenesená",J275,0)</f>
        <v>0</v>
      </c>
      <c r="BI275" s="159">
        <f>IF(N275="nulová",J275,0)</f>
        <v>0</v>
      </c>
      <c r="BJ275" s="18" t="s">
        <v>136</v>
      </c>
      <c r="BK275" s="159">
        <f>ROUND(I275*H275,2)</f>
        <v>0</v>
      </c>
      <c r="BL275" s="18" t="s">
        <v>216</v>
      </c>
      <c r="BM275" s="158" t="s">
        <v>366</v>
      </c>
    </row>
    <row r="276" spans="1:65" s="13" customFormat="1" ht="11.25">
      <c r="B276" s="160"/>
      <c r="D276" s="161" t="s">
        <v>138</v>
      </c>
      <c r="E276" s="162" t="s">
        <v>1</v>
      </c>
      <c r="F276" s="163" t="s">
        <v>367</v>
      </c>
      <c r="H276" s="164">
        <v>22.9</v>
      </c>
      <c r="I276" s="165"/>
      <c r="L276" s="160"/>
      <c r="M276" s="166"/>
      <c r="N276" s="167"/>
      <c r="O276" s="167"/>
      <c r="P276" s="167"/>
      <c r="Q276" s="167"/>
      <c r="R276" s="167"/>
      <c r="S276" s="167"/>
      <c r="T276" s="168"/>
      <c r="AT276" s="162" t="s">
        <v>138</v>
      </c>
      <c r="AU276" s="162" t="s">
        <v>136</v>
      </c>
      <c r="AV276" s="13" t="s">
        <v>136</v>
      </c>
      <c r="AW276" s="13" t="s">
        <v>32</v>
      </c>
      <c r="AX276" s="13" t="s">
        <v>76</v>
      </c>
      <c r="AY276" s="162" t="s">
        <v>128</v>
      </c>
    </row>
    <row r="277" spans="1:65" s="13" customFormat="1" ht="11.25">
      <c r="B277" s="160"/>
      <c r="D277" s="161" t="s">
        <v>138</v>
      </c>
      <c r="E277" s="162" t="s">
        <v>1</v>
      </c>
      <c r="F277" s="163" t="s">
        <v>368</v>
      </c>
      <c r="H277" s="164">
        <v>65.400000000000006</v>
      </c>
      <c r="I277" s="165"/>
      <c r="L277" s="160"/>
      <c r="M277" s="166"/>
      <c r="N277" s="167"/>
      <c r="O277" s="167"/>
      <c r="P277" s="167"/>
      <c r="Q277" s="167"/>
      <c r="R277" s="167"/>
      <c r="S277" s="167"/>
      <c r="T277" s="168"/>
      <c r="AT277" s="162" t="s">
        <v>138</v>
      </c>
      <c r="AU277" s="162" t="s">
        <v>136</v>
      </c>
      <c r="AV277" s="13" t="s">
        <v>136</v>
      </c>
      <c r="AW277" s="13" t="s">
        <v>32</v>
      </c>
      <c r="AX277" s="13" t="s">
        <v>76</v>
      </c>
      <c r="AY277" s="162" t="s">
        <v>128</v>
      </c>
    </row>
    <row r="278" spans="1:65" s="15" customFormat="1" ht="11.25">
      <c r="B278" s="176"/>
      <c r="D278" s="161" t="s">
        <v>138</v>
      </c>
      <c r="E278" s="177" t="s">
        <v>1</v>
      </c>
      <c r="F278" s="178" t="s">
        <v>153</v>
      </c>
      <c r="H278" s="179">
        <v>88.300000000000011</v>
      </c>
      <c r="I278" s="180"/>
      <c r="L278" s="176"/>
      <c r="M278" s="181"/>
      <c r="N278" s="182"/>
      <c r="O278" s="182"/>
      <c r="P278" s="182"/>
      <c r="Q278" s="182"/>
      <c r="R278" s="182"/>
      <c r="S278" s="182"/>
      <c r="T278" s="183"/>
      <c r="AT278" s="177" t="s">
        <v>138</v>
      </c>
      <c r="AU278" s="177" t="s">
        <v>136</v>
      </c>
      <c r="AV278" s="15" t="s">
        <v>135</v>
      </c>
      <c r="AW278" s="15" t="s">
        <v>32</v>
      </c>
      <c r="AX278" s="15" t="s">
        <v>6</v>
      </c>
      <c r="AY278" s="177" t="s">
        <v>128</v>
      </c>
    </row>
    <row r="279" spans="1:65" s="2" customFormat="1" ht="14.45" customHeight="1">
      <c r="A279" s="33"/>
      <c r="B279" s="146"/>
      <c r="C279" s="184" t="s">
        <v>369</v>
      </c>
      <c r="D279" s="184" t="s">
        <v>174</v>
      </c>
      <c r="E279" s="185" t="s">
        <v>370</v>
      </c>
      <c r="F279" s="186" t="s">
        <v>371</v>
      </c>
      <c r="G279" s="187" t="s">
        <v>357</v>
      </c>
      <c r="H279" s="188">
        <v>3.96</v>
      </c>
      <c r="I279" s="189"/>
      <c r="J279" s="188">
        <f>ROUND(I279*H279,2)</f>
        <v>0</v>
      </c>
      <c r="K279" s="190"/>
      <c r="L279" s="191"/>
      <c r="M279" s="192" t="s">
        <v>1</v>
      </c>
      <c r="N279" s="193" t="s">
        <v>42</v>
      </c>
      <c r="O279" s="59"/>
      <c r="P279" s="156">
        <f>O279*H279</f>
        <v>0</v>
      </c>
      <c r="Q279" s="156">
        <v>0.03</v>
      </c>
      <c r="R279" s="156">
        <f>Q279*H279</f>
        <v>0.11879999999999999</v>
      </c>
      <c r="S279" s="156">
        <v>0</v>
      </c>
      <c r="T279" s="157">
        <f>S279*H279</f>
        <v>0</v>
      </c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R279" s="158" t="s">
        <v>231</v>
      </c>
      <c r="AT279" s="158" t="s">
        <v>174</v>
      </c>
      <c r="AU279" s="158" t="s">
        <v>136</v>
      </c>
      <c r="AY279" s="18" t="s">
        <v>128</v>
      </c>
      <c r="BE279" s="159">
        <f>IF(N279="základní",J279,0)</f>
        <v>0</v>
      </c>
      <c r="BF279" s="159">
        <f>IF(N279="snížená",J279,0)</f>
        <v>0</v>
      </c>
      <c r="BG279" s="159">
        <f>IF(N279="zákl. přenesená",J279,0)</f>
        <v>0</v>
      </c>
      <c r="BH279" s="159">
        <f>IF(N279="sníž. přenesená",J279,0)</f>
        <v>0</v>
      </c>
      <c r="BI279" s="159">
        <f>IF(N279="nulová",J279,0)</f>
        <v>0</v>
      </c>
      <c r="BJ279" s="18" t="s">
        <v>136</v>
      </c>
      <c r="BK279" s="159">
        <f>ROUND(I279*H279,2)</f>
        <v>0</v>
      </c>
      <c r="BL279" s="18" t="s">
        <v>216</v>
      </c>
      <c r="BM279" s="158" t="s">
        <v>372</v>
      </c>
    </row>
    <row r="280" spans="1:65" s="13" customFormat="1" ht="11.25">
      <c r="B280" s="160"/>
      <c r="D280" s="161" t="s">
        <v>138</v>
      </c>
      <c r="E280" s="162" t="s">
        <v>1</v>
      </c>
      <c r="F280" s="163" t="s">
        <v>373</v>
      </c>
      <c r="H280" s="164">
        <v>0.46</v>
      </c>
      <c r="I280" s="165"/>
      <c r="L280" s="160"/>
      <c r="M280" s="166"/>
      <c r="N280" s="167"/>
      <c r="O280" s="167"/>
      <c r="P280" s="167"/>
      <c r="Q280" s="167"/>
      <c r="R280" s="167"/>
      <c r="S280" s="167"/>
      <c r="T280" s="168"/>
      <c r="AT280" s="162" t="s">
        <v>138</v>
      </c>
      <c r="AU280" s="162" t="s">
        <v>136</v>
      </c>
      <c r="AV280" s="13" t="s">
        <v>136</v>
      </c>
      <c r="AW280" s="13" t="s">
        <v>32</v>
      </c>
      <c r="AX280" s="13" t="s">
        <v>76</v>
      </c>
      <c r="AY280" s="162" t="s">
        <v>128</v>
      </c>
    </row>
    <row r="281" spans="1:65" s="13" customFormat="1" ht="11.25">
      <c r="B281" s="160"/>
      <c r="D281" s="161" t="s">
        <v>138</v>
      </c>
      <c r="E281" s="162" t="s">
        <v>1</v>
      </c>
      <c r="F281" s="163" t="s">
        <v>374</v>
      </c>
      <c r="H281" s="164">
        <v>3.14</v>
      </c>
      <c r="I281" s="165"/>
      <c r="L281" s="160"/>
      <c r="M281" s="166"/>
      <c r="N281" s="167"/>
      <c r="O281" s="167"/>
      <c r="P281" s="167"/>
      <c r="Q281" s="167"/>
      <c r="R281" s="167"/>
      <c r="S281" s="167"/>
      <c r="T281" s="168"/>
      <c r="AT281" s="162" t="s">
        <v>138</v>
      </c>
      <c r="AU281" s="162" t="s">
        <v>136</v>
      </c>
      <c r="AV281" s="13" t="s">
        <v>136</v>
      </c>
      <c r="AW281" s="13" t="s">
        <v>32</v>
      </c>
      <c r="AX281" s="13" t="s">
        <v>76</v>
      </c>
      <c r="AY281" s="162" t="s">
        <v>128</v>
      </c>
    </row>
    <row r="282" spans="1:65" s="15" customFormat="1" ht="11.25">
      <c r="B282" s="176"/>
      <c r="D282" s="161" t="s">
        <v>138</v>
      </c>
      <c r="E282" s="177" t="s">
        <v>1</v>
      </c>
      <c r="F282" s="178" t="s">
        <v>153</v>
      </c>
      <c r="H282" s="179">
        <v>3.6</v>
      </c>
      <c r="I282" s="180"/>
      <c r="L282" s="176"/>
      <c r="M282" s="181"/>
      <c r="N282" s="182"/>
      <c r="O282" s="182"/>
      <c r="P282" s="182"/>
      <c r="Q282" s="182"/>
      <c r="R282" s="182"/>
      <c r="S282" s="182"/>
      <c r="T282" s="183"/>
      <c r="AT282" s="177" t="s">
        <v>138</v>
      </c>
      <c r="AU282" s="177" t="s">
        <v>136</v>
      </c>
      <c r="AV282" s="15" t="s">
        <v>135</v>
      </c>
      <c r="AW282" s="15" t="s">
        <v>32</v>
      </c>
      <c r="AX282" s="15" t="s">
        <v>6</v>
      </c>
      <c r="AY282" s="177" t="s">
        <v>128</v>
      </c>
    </row>
    <row r="283" spans="1:65" s="13" customFormat="1" ht="11.25">
      <c r="B283" s="160"/>
      <c r="D283" s="161" t="s">
        <v>138</v>
      </c>
      <c r="F283" s="163" t="s">
        <v>375</v>
      </c>
      <c r="H283" s="164">
        <v>3.96</v>
      </c>
      <c r="I283" s="165"/>
      <c r="L283" s="160"/>
      <c r="M283" s="166"/>
      <c r="N283" s="167"/>
      <c r="O283" s="167"/>
      <c r="P283" s="167"/>
      <c r="Q283" s="167"/>
      <c r="R283" s="167"/>
      <c r="S283" s="167"/>
      <c r="T283" s="168"/>
      <c r="AT283" s="162" t="s">
        <v>138</v>
      </c>
      <c r="AU283" s="162" t="s">
        <v>136</v>
      </c>
      <c r="AV283" s="13" t="s">
        <v>136</v>
      </c>
      <c r="AW283" s="13" t="s">
        <v>3</v>
      </c>
      <c r="AX283" s="13" t="s">
        <v>6</v>
      </c>
      <c r="AY283" s="162" t="s">
        <v>128</v>
      </c>
    </row>
    <row r="284" spans="1:65" s="2" customFormat="1" ht="37.9" customHeight="1">
      <c r="A284" s="33"/>
      <c r="B284" s="146"/>
      <c r="C284" s="147" t="s">
        <v>376</v>
      </c>
      <c r="D284" s="147" t="s">
        <v>131</v>
      </c>
      <c r="E284" s="148" t="s">
        <v>377</v>
      </c>
      <c r="F284" s="149" t="s">
        <v>378</v>
      </c>
      <c r="G284" s="150" t="s">
        <v>134</v>
      </c>
      <c r="H284" s="151">
        <v>1.1499999999999999</v>
      </c>
      <c r="I284" s="152"/>
      <c r="J284" s="151">
        <f>ROUND(I284*H284,2)</f>
        <v>0</v>
      </c>
      <c r="K284" s="153"/>
      <c r="L284" s="34"/>
      <c r="M284" s="154" t="s">
        <v>1</v>
      </c>
      <c r="N284" s="155" t="s">
        <v>42</v>
      </c>
      <c r="O284" s="59"/>
      <c r="P284" s="156">
        <f>O284*H284</f>
        <v>0</v>
      </c>
      <c r="Q284" s="156">
        <v>1.9000000000000001E-4</v>
      </c>
      <c r="R284" s="156">
        <f>Q284*H284</f>
        <v>2.185E-4</v>
      </c>
      <c r="S284" s="156">
        <v>0</v>
      </c>
      <c r="T284" s="157">
        <f>S284*H284</f>
        <v>0</v>
      </c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R284" s="158" t="s">
        <v>216</v>
      </c>
      <c r="AT284" s="158" t="s">
        <v>131</v>
      </c>
      <c r="AU284" s="158" t="s">
        <v>136</v>
      </c>
      <c r="AY284" s="18" t="s">
        <v>128</v>
      </c>
      <c r="BE284" s="159">
        <f>IF(N284="základní",J284,0)</f>
        <v>0</v>
      </c>
      <c r="BF284" s="159">
        <f>IF(N284="snížená",J284,0)</f>
        <v>0</v>
      </c>
      <c r="BG284" s="159">
        <f>IF(N284="zákl. přenesená",J284,0)</f>
        <v>0</v>
      </c>
      <c r="BH284" s="159">
        <f>IF(N284="sníž. přenesená",J284,0)</f>
        <v>0</v>
      </c>
      <c r="BI284" s="159">
        <f>IF(N284="nulová",J284,0)</f>
        <v>0</v>
      </c>
      <c r="BJ284" s="18" t="s">
        <v>136</v>
      </c>
      <c r="BK284" s="159">
        <f>ROUND(I284*H284,2)</f>
        <v>0</v>
      </c>
      <c r="BL284" s="18" t="s">
        <v>216</v>
      </c>
      <c r="BM284" s="158" t="s">
        <v>379</v>
      </c>
    </row>
    <row r="285" spans="1:65" s="13" customFormat="1" ht="11.25">
      <c r="B285" s="160"/>
      <c r="D285" s="161" t="s">
        <v>138</v>
      </c>
      <c r="E285" s="162" t="s">
        <v>1</v>
      </c>
      <c r="F285" s="163" t="s">
        <v>380</v>
      </c>
      <c r="H285" s="164">
        <v>1.1499999999999999</v>
      </c>
      <c r="I285" s="165"/>
      <c r="L285" s="160"/>
      <c r="M285" s="166"/>
      <c r="N285" s="167"/>
      <c r="O285" s="167"/>
      <c r="P285" s="167"/>
      <c r="Q285" s="167"/>
      <c r="R285" s="167"/>
      <c r="S285" s="167"/>
      <c r="T285" s="168"/>
      <c r="AT285" s="162" t="s">
        <v>138</v>
      </c>
      <c r="AU285" s="162" t="s">
        <v>136</v>
      </c>
      <c r="AV285" s="13" t="s">
        <v>136</v>
      </c>
      <c r="AW285" s="13" t="s">
        <v>32</v>
      </c>
      <c r="AX285" s="13" t="s">
        <v>6</v>
      </c>
      <c r="AY285" s="162" t="s">
        <v>128</v>
      </c>
    </row>
    <row r="286" spans="1:65" s="2" customFormat="1" ht="24.2" customHeight="1">
      <c r="A286" s="33"/>
      <c r="B286" s="146"/>
      <c r="C286" s="184" t="s">
        <v>381</v>
      </c>
      <c r="D286" s="184" t="s">
        <v>174</v>
      </c>
      <c r="E286" s="185" t="s">
        <v>382</v>
      </c>
      <c r="F286" s="186" t="s">
        <v>383</v>
      </c>
      <c r="G286" s="187" t="s">
        <v>134</v>
      </c>
      <c r="H286" s="188">
        <v>1.27</v>
      </c>
      <c r="I286" s="189"/>
      <c r="J286" s="188">
        <f>ROUND(I286*H286,2)</f>
        <v>0</v>
      </c>
      <c r="K286" s="190"/>
      <c r="L286" s="191"/>
      <c r="M286" s="192" t="s">
        <v>1</v>
      </c>
      <c r="N286" s="193" t="s">
        <v>42</v>
      </c>
      <c r="O286" s="59"/>
      <c r="P286" s="156">
        <f>O286*H286</f>
        <v>0</v>
      </c>
      <c r="Q286" s="156">
        <v>2.5000000000000001E-3</v>
      </c>
      <c r="R286" s="156">
        <f>Q286*H286</f>
        <v>3.1750000000000003E-3</v>
      </c>
      <c r="S286" s="156">
        <v>0</v>
      </c>
      <c r="T286" s="157">
        <f>S286*H286</f>
        <v>0</v>
      </c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R286" s="158" t="s">
        <v>231</v>
      </c>
      <c r="AT286" s="158" t="s">
        <v>174</v>
      </c>
      <c r="AU286" s="158" t="s">
        <v>136</v>
      </c>
      <c r="AY286" s="18" t="s">
        <v>128</v>
      </c>
      <c r="BE286" s="159">
        <f>IF(N286="základní",J286,0)</f>
        <v>0</v>
      </c>
      <c r="BF286" s="159">
        <f>IF(N286="snížená",J286,0)</f>
        <v>0</v>
      </c>
      <c r="BG286" s="159">
        <f>IF(N286="zákl. přenesená",J286,0)</f>
        <v>0</v>
      </c>
      <c r="BH286" s="159">
        <f>IF(N286="sníž. přenesená",J286,0)</f>
        <v>0</v>
      </c>
      <c r="BI286" s="159">
        <f>IF(N286="nulová",J286,0)</f>
        <v>0</v>
      </c>
      <c r="BJ286" s="18" t="s">
        <v>136</v>
      </c>
      <c r="BK286" s="159">
        <f>ROUND(I286*H286,2)</f>
        <v>0</v>
      </c>
      <c r="BL286" s="18" t="s">
        <v>216</v>
      </c>
      <c r="BM286" s="158" t="s">
        <v>384</v>
      </c>
    </row>
    <row r="287" spans="1:65" s="13" customFormat="1" ht="11.25">
      <c r="B287" s="160"/>
      <c r="D287" s="161" t="s">
        <v>138</v>
      </c>
      <c r="F287" s="163" t="s">
        <v>385</v>
      </c>
      <c r="H287" s="164">
        <v>1.27</v>
      </c>
      <c r="I287" s="165"/>
      <c r="L287" s="160"/>
      <c r="M287" s="166"/>
      <c r="N287" s="167"/>
      <c r="O287" s="167"/>
      <c r="P287" s="167"/>
      <c r="Q287" s="167"/>
      <c r="R287" s="167"/>
      <c r="S287" s="167"/>
      <c r="T287" s="168"/>
      <c r="AT287" s="162" t="s">
        <v>138</v>
      </c>
      <c r="AU287" s="162" t="s">
        <v>136</v>
      </c>
      <c r="AV287" s="13" t="s">
        <v>136</v>
      </c>
      <c r="AW287" s="13" t="s">
        <v>3</v>
      </c>
      <c r="AX287" s="13" t="s">
        <v>6</v>
      </c>
      <c r="AY287" s="162" t="s">
        <v>128</v>
      </c>
    </row>
    <row r="288" spans="1:65" s="2" customFormat="1" ht="24.2" customHeight="1">
      <c r="A288" s="33"/>
      <c r="B288" s="146"/>
      <c r="C288" s="147" t="s">
        <v>386</v>
      </c>
      <c r="D288" s="147" t="s">
        <v>131</v>
      </c>
      <c r="E288" s="148" t="s">
        <v>387</v>
      </c>
      <c r="F288" s="149" t="s">
        <v>388</v>
      </c>
      <c r="G288" s="150" t="s">
        <v>317</v>
      </c>
      <c r="H288" s="152"/>
      <c r="I288" s="152"/>
      <c r="J288" s="151">
        <f>ROUND(I288*H288,2)</f>
        <v>0</v>
      </c>
      <c r="K288" s="153"/>
      <c r="L288" s="34"/>
      <c r="M288" s="154" t="s">
        <v>1</v>
      </c>
      <c r="N288" s="155" t="s">
        <v>42</v>
      </c>
      <c r="O288" s="59"/>
      <c r="P288" s="156">
        <f>O288*H288</f>
        <v>0</v>
      </c>
      <c r="Q288" s="156">
        <v>0</v>
      </c>
      <c r="R288" s="156">
        <f>Q288*H288</f>
        <v>0</v>
      </c>
      <c r="S288" s="156">
        <v>0</v>
      </c>
      <c r="T288" s="157">
        <f>S288*H288</f>
        <v>0</v>
      </c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R288" s="158" t="s">
        <v>216</v>
      </c>
      <c r="AT288" s="158" t="s">
        <v>131</v>
      </c>
      <c r="AU288" s="158" t="s">
        <v>136</v>
      </c>
      <c r="AY288" s="18" t="s">
        <v>128</v>
      </c>
      <c r="BE288" s="159">
        <f>IF(N288="základní",J288,0)</f>
        <v>0</v>
      </c>
      <c r="BF288" s="159">
        <f>IF(N288="snížená",J288,0)</f>
        <v>0</v>
      </c>
      <c r="BG288" s="159">
        <f>IF(N288="zákl. přenesená",J288,0)</f>
        <v>0</v>
      </c>
      <c r="BH288" s="159">
        <f>IF(N288="sníž. přenesená",J288,0)</f>
        <v>0</v>
      </c>
      <c r="BI288" s="159">
        <f>IF(N288="nulová",J288,0)</f>
        <v>0</v>
      </c>
      <c r="BJ288" s="18" t="s">
        <v>136</v>
      </c>
      <c r="BK288" s="159">
        <f>ROUND(I288*H288,2)</f>
        <v>0</v>
      </c>
      <c r="BL288" s="18" t="s">
        <v>216</v>
      </c>
      <c r="BM288" s="158" t="s">
        <v>389</v>
      </c>
    </row>
    <row r="289" spans="1:65" s="12" customFormat="1" ht="22.9" customHeight="1">
      <c r="B289" s="134"/>
      <c r="D289" s="135" t="s">
        <v>75</v>
      </c>
      <c r="E289" s="144" t="s">
        <v>390</v>
      </c>
      <c r="F289" s="144" t="s">
        <v>391</v>
      </c>
      <c r="I289" s="137"/>
      <c r="J289" s="145">
        <f>BK289</f>
        <v>0</v>
      </c>
      <c r="L289" s="134"/>
      <c r="M289" s="138"/>
      <c r="N289" s="139"/>
      <c r="O289" s="139"/>
      <c r="P289" s="140">
        <f>SUM(P290:P292)</f>
        <v>0</v>
      </c>
      <c r="Q289" s="139"/>
      <c r="R289" s="140">
        <f>SUM(R290:R292)</f>
        <v>0</v>
      </c>
      <c r="S289" s="139"/>
      <c r="T289" s="141">
        <f>SUM(T290:T292)</f>
        <v>4.0000000000000002E-4</v>
      </c>
      <c r="AR289" s="135" t="s">
        <v>136</v>
      </c>
      <c r="AT289" s="142" t="s">
        <v>75</v>
      </c>
      <c r="AU289" s="142" t="s">
        <v>6</v>
      </c>
      <c r="AY289" s="135" t="s">
        <v>128</v>
      </c>
      <c r="BK289" s="143">
        <f>SUM(BK290:BK292)</f>
        <v>0</v>
      </c>
    </row>
    <row r="290" spans="1:65" s="2" customFormat="1" ht="14.45" customHeight="1">
      <c r="A290" s="33"/>
      <c r="B290" s="146"/>
      <c r="C290" s="147" t="s">
        <v>392</v>
      </c>
      <c r="D290" s="147" t="s">
        <v>131</v>
      </c>
      <c r="E290" s="148" t="s">
        <v>393</v>
      </c>
      <c r="F290" s="149" t="s">
        <v>394</v>
      </c>
      <c r="G290" s="150" t="s">
        <v>395</v>
      </c>
      <c r="H290" s="151">
        <v>1</v>
      </c>
      <c r="I290" s="152"/>
      <c r="J290" s="151">
        <f>ROUND(I290*H290,2)</f>
        <v>0</v>
      </c>
      <c r="K290" s="153"/>
      <c r="L290" s="34"/>
      <c r="M290" s="154" t="s">
        <v>1</v>
      </c>
      <c r="N290" s="155" t="s">
        <v>42</v>
      </c>
      <c r="O290" s="59"/>
      <c r="P290" s="156">
        <f>O290*H290</f>
        <v>0</v>
      </c>
      <c r="Q290" s="156">
        <v>0</v>
      </c>
      <c r="R290" s="156">
        <f>Q290*H290</f>
        <v>0</v>
      </c>
      <c r="S290" s="156">
        <v>0</v>
      </c>
      <c r="T290" s="157">
        <f>S290*H290</f>
        <v>0</v>
      </c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R290" s="158" t="s">
        <v>216</v>
      </c>
      <c r="AT290" s="158" t="s">
        <v>131</v>
      </c>
      <c r="AU290" s="158" t="s">
        <v>136</v>
      </c>
      <c r="AY290" s="18" t="s">
        <v>128</v>
      </c>
      <c r="BE290" s="159">
        <f>IF(N290="základní",J290,0)</f>
        <v>0</v>
      </c>
      <c r="BF290" s="159">
        <f>IF(N290="snížená",J290,0)</f>
        <v>0</v>
      </c>
      <c r="BG290" s="159">
        <f>IF(N290="zákl. přenesená",J290,0)</f>
        <v>0</v>
      </c>
      <c r="BH290" s="159">
        <f>IF(N290="sníž. přenesená",J290,0)</f>
        <v>0</v>
      </c>
      <c r="BI290" s="159">
        <f>IF(N290="nulová",J290,0)</f>
        <v>0</v>
      </c>
      <c r="BJ290" s="18" t="s">
        <v>136</v>
      </c>
      <c r="BK290" s="159">
        <f>ROUND(I290*H290,2)</f>
        <v>0</v>
      </c>
      <c r="BL290" s="18" t="s">
        <v>216</v>
      </c>
      <c r="BM290" s="158" t="s">
        <v>396</v>
      </c>
    </row>
    <row r="291" spans="1:65" s="2" customFormat="1" ht="24.2" customHeight="1">
      <c r="A291" s="33"/>
      <c r="B291" s="146"/>
      <c r="C291" s="147" t="s">
        <v>397</v>
      </c>
      <c r="D291" s="147" t="s">
        <v>131</v>
      </c>
      <c r="E291" s="148" t="s">
        <v>398</v>
      </c>
      <c r="F291" s="149" t="s">
        <v>399</v>
      </c>
      <c r="G291" s="150" t="s">
        <v>395</v>
      </c>
      <c r="H291" s="151">
        <v>1</v>
      </c>
      <c r="I291" s="152"/>
      <c r="J291" s="151">
        <f>ROUND(I291*H291,2)</f>
        <v>0</v>
      </c>
      <c r="K291" s="153"/>
      <c r="L291" s="34"/>
      <c r="M291" s="154" t="s">
        <v>1</v>
      </c>
      <c r="N291" s="155" t="s">
        <v>42</v>
      </c>
      <c r="O291" s="59"/>
      <c r="P291" s="156">
        <f>O291*H291</f>
        <v>0</v>
      </c>
      <c r="Q291" s="156">
        <v>0</v>
      </c>
      <c r="R291" s="156">
        <f>Q291*H291</f>
        <v>0</v>
      </c>
      <c r="S291" s="156">
        <v>4.0000000000000002E-4</v>
      </c>
      <c r="T291" s="157">
        <f>S291*H291</f>
        <v>4.0000000000000002E-4</v>
      </c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R291" s="158" t="s">
        <v>216</v>
      </c>
      <c r="AT291" s="158" t="s">
        <v>131</v>
      </c>
      <c r="AU291" s="158" t="s">
        <v>136</v>
      </c>
      <c r="AY291" s="18" t="s">
        <v>128</v>
      </c>
      <c r="BE291" s="159">
        <f>IF(N291="základní",J291,0)</f>
        <v>0</v>
      </c>
      <c r="BF291" s="159">
        <f>IF(N291="snížená",J291,0)</f>
        <v>0</v>
      </c>
      <c r="BG291" s="159">
        <f>IF(N291="zákl. přenesená",J291,0)</f>
        <v>0</v>
      </c>
      <c r="BH291" s="159">
        <f>IF(N291="sníž. přenesená",J291,0)</f>
        <v>0</v>
      </c>
      <c r="BI291" s="159">
        <f>IF(N291="nulová",J291,0)</f>
        <v>0</v>
      </c>
      <c r="BJ291" s="18" t="s">
        <v>136</v>
      </c>
      <c r="BK291" s="159">
        <f>ROUND(I291*H291,2)</f>
        <v>0</v>
      </c>
      <c r="BL291" s="18" t="s">
        <v>216</v>
      </c>
      <c r="BM291" s="158" t="s">
        <v>400</v>
      </c>
    </row>
    <row r="292" spans="1:65" s="2" customFormat="1" ht="24.2" customHeight="1">
      <c r="A292" s="33"/>
      <c r="B292" s="146"/>
      <c r="C292" s="147" t="s">
        <v>401</v>
      </c>
      <c r="D292" s="147" t="s">
        <v>131</v>
      </c>
      <c r="E292" s="148" t="s">
        <v>402</v>
      </c>
      <c r="F292" s="149" t="s">
        <v>403</v>
      </c>
      <c r="G292" s="150" t="s">
        <v>317</v>
      </c>
      <c r="H292" s="152"/>
      <c r="I292" s="152"/>
      <c r="J292" s="151">
        <f>ROUND(I292*H292,2)</f>
        <v>0</v>
      </c>
      <c r="K292" s="153"/>
      <c r="L292" s="34"/>
      <c r="M292" s="154" t="s">
        <v>1</v>
      </c>
      <c r="N292" s="155" t="s">
        <v>42</v>
      </c>
      <c r="O292" s="59"/>
      <c r="P292" s="156">
        <f>O292*H292</f>
        <v>0</v>
      </c>
      <c r="Q292" s="156">
        <v>0</v>
      </c>
      <c r="R292" s="156">
        <f>Q292*H292</f>
        <v>0</v>
      </c>
      <c r="S292" s="156">
        <v>0</v>
      </c>
      <c r="T292" s="157">
        <f>S292*H292</f>
        <v>0</v>
      </c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R292" s="158" t="s">
        <v>216</v>
      </c>
      <c r="AT292" s="158" t="s">
        <v>131</v>
      </c>
      <c r="AU292" s="158" t="s">
        <v>136</v>
      </c>
      <c r="AY292" s="18" t="s">
        <v>128</v>
      </c>
      <c r="BE292" s="159">
        <f>IF(N292="základní",J292,0)</f>
        <v>0</v>
      </c>
      <c r="BF292" s="159">
        <f>IF(N292="snížená",J292,0)</f>
        <v>0</v>
      </c>
      <c r="BG292" s="159">
        <f>IF(N292="zákl. přenesená",J292,0)</f>
        <v>0</v>
      </c>
      <c r="BH292" s="159">
        <f>IF(N292="sníž. přenesená",J292,0)</f>
        <v>0</v>
      </c>
      <c r="BI292" s="159">
        <f>IF(N292="nulová",J292,0)</f>
        <v>0</v>
      </c>
      <c r="BJ292" s="18" t="s">
        <v>136</v>
      </c>
      <c r="BK292" s="159">
        <f>ROUND(I292*H292,2)</f>
        <v>0</v>
      </c>
      <c r="BL292" s="18" t="s">
        <v>216</v>
      </c>
      <c r="BM292" s="158" t="s">
        <v>404</v>
      </c>
    </row>
    <row r="293" spans="1:65" s="12" customFormat="1" ht="22.9" customHeight="1">
      <c r="B293" s="134"/>
      <c r="D293" s="135" t="s">
        <v>75</v>
      </c>
      <c r="E293" s="144" t="s">
        <v>405</v>
      </c>
      <c r="F293" s="144" t="s">
        <v>406</v>
      </c>
      <c r="I293" s="137"/>
      <c r="J293" s="145">
        <f>BK293</f>
        <v>0</v>
      </c>
      <c r="L293" s="134"/>
      <c r="M293" s="138"/>
      <c r="N293" s="139"/>
      <c r="O293" s="139"/>
      <c r="P293" s="140">
        <f>SUM(P294:P304)</f>
        <v>0</v>
      </c>
      <c r="Q293" s="139"/>
      <c r="R293" s="140">
        <f>SUM(R294:R304)</f>
        <v>0.38695799999999997</v>
      </c>
      <c r="S293" s="139"/>
      <c r="T293" s="141">
        <f>SUM(T294:T304)</f>
        <v>0</v>
      </c>
      <c r="AR293" s="135" t="s">
        <v>136</v>
      </c>
      <c r="AT293" s="142" t="s">
        <v>75</v>
      </c>
      <c r="AU293" s="142" t="s">
        <v>6</v>
      </c>
      <c r="AY293" s="135" t="s">
        <v>128</v>
      </c>
      <c r="BK293" s="143">
        <f>SUM(BK294:BK304)</f>
        <v>0</v>
      </c>
    </row>
    <row r="294" spans="1:65" s="2" customFormat="1" ht="24.2" customHeight="1">
      <c r="A294" s="33"/>
      <c r="B294" s="146"/>
      <c r="C294" s="147" t="s">
        <v>407</v>
      </c>
      <c r="D294" s="147" t="s">
        <v>131</v>
      </c>
      <c r="E294" s="148" t="s">
        <v>408</v>
      </c>
      <c r="F294" s="149" t="s">
        <v>409</v>
      </c>
      <c r="G294" s="150" t="s">
        <v>134</v>
      </c>
      <c r="H294" s="151">
        <v>24.2</v>
      </c>
      <c r="I294" s="152"/>
      <c r="J294" s="151">
        <f>ROUND(I294*H294,2)</f>
        <v>0</v>
      </c>
      <c r="K294" s="153"/>
      <c r="L294" s="34"/>
      <c r="M294" s="154" t="s">
        <v>1</v>
      </c>
      <c r="N294" s="155" t="s">
        <v>42</v>
      </c>
      <c r="O294" s="59"/>
      <c r="P294" s="156">
        <f>O294*H294</f>
        <v>0</v>
      </c>
      <c r="Q294" s="156">
        <v>1.5789999999999998E-2</v>
      </c>
      <c r="R294" s="156">
        <f>Q294*H294</f>
        <v>0.38211799999999996</v>
      </c>
      <c r="S294" s="156">
        <v>0</v>
      </c>
      <c r="T294" s="157">
        <f>S294*H294</f>
        <v>0</v>
      </c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R294" s="158" t="s">
        <v>216</v>
      </c>
      <c r="AT294" s="158" t="s">
        <v>131</v>
      </c>
      <c r="AU294" s="158" t="s">
        <v>136</v>
      </c>
      <c r="AY294" s="18" t="s">
        <v>128</v>
      </c>
      <c r="BE294" s="159">
        <f>IF(N294="základní",J294,0)</f>
        <v>0</v>
      </c>
      <c r="BF294" s="159">
        <f>IF(N294="snížená",J294,0)</f>
        <v>0</v>
      </c>
      <c r="BG294" s="159">
        <f>IF(N294="zákl. přenesená",J294,0)</f>
        <v>0</v>
      </c>
      <c r="BH294" s="159">
        <f>IF(N294="sníž. přenesená",J294,0)</f>
        <v>0</v>
      </c>
      <c r="BI294" s="159">
        <f>IF(N294="nulová",J294,0)</f>
        <v>0</v>
      </c>
      <c r="BJ294" s="18" t="s">
        <v>136</v>
      </c>
      <c r="BK294" s="159">
        <f>ROUND(I294*H294,2)</f>
        <v>0</v>
      </c>
      <c r="BL294" s="18" t="s">
        <v>216</v>
      </c>
      <c r="BM294" s="158" t="s">
        <v>410</v>
      </c>
    </row>
    <row r="295" spans="1:65" s="13" customFormat="1" ht="11.25">
      <c r="B295" s="160"/>
      <c r="D295" s="161" t="s">
        <v>138</v>
      </c>
      <c r="E295" s="162" t="s">
        <v>1</v>
      </c>
      <c r="F295" s="163" t="s">
        <v>139</v>
      </c>
      <c r="H295" s="164">
        <v>4.58</v>
      </c>
      <c r="I295" s="165"/>
      <c r="L295" s="160"/>
      <c r="M295" s="166"/>
      <c r="N295" s="167"/>
      <c r="O295" s="167"/>
      <c r="P295" s="167"/>
      <c r="Q295" s="167"/>
      <c r="R295" s="167"/>
      <c r="S295" s="167"/>
      <c r="T295" s="168"/>
      <c r="AT295" s="162" t="s">
        <v>138</v>
      </c>
      <c r="AU295" s="162" t="s">
        <v>136</v>
      </c>
      <c r="AV295" s="13" t="s">
        <v>136</v>
      </c>
      <c r="AW295" s="13" t="s">
        <v>32</v>
      </c>
      <c r="AX295" s="13" t="s">
        <v>76</v>
      </c>
      <c r="AY295" s="162" t="s">
        <v>128</v>
      </c>
    </row>
    <row r="296" spans="1:65" s="13" customFormat="1" ht="11.25">
      <c r="B296" s="160"/>
      <c r="D296" s="161" t="s">
        <v>138</v>
      </c>
      <c r="E296" s="162" t="s">
        <v>1</v>
      </c>
      <c r="F296" s="163" t="s">
        <v>152</v>
      </c>
      <c r="H296" s="164">
        <v>19.62</v>
      </c>
      <c r="I296" s="165"/>
      <c r="L296" s="160"/>
      <c r="M296" s="166"/>
      <c r="N296" s="167"/>
      <c r="O296" s="167"/>
      <c r="P296" s="167"/>
      <c r="Q296" s="167"/>
      <c r="R296" s="167"/>
      <c r="S296" s="167"/>
      <c r="T296" s="168"/>
      <c r="AT296" s="162" t="s">
        <v>138</v>
      </c>
      <c r="AU296" s="162" t="s">
        <v>136</v>
      </c>
      <c r="AV296" s="13" t="s">
        <v>136</v>
      </c>
      <c r="AW296" s="13" t="s">
        <v>32</v>
      </c>
      <c r="AX296" s="13" t="s">
        <v>76</v>
      </c>
      <c r="AY296" s="162" t="s">
        <v>128</v>
      </c>
    </row>
    <row r="297" spans="1:65" s="15" customFormat="1" ht="11.25">
      <c r="B297" s="176"/>
      <c r="D297" s="161" t="s">
        <v>138</v>
      </c>
      <c r="E297" s="177" t="s">
        <v>1</v>
      </c>
      <c r="F297" s="178" t="s">
        <v>153</v>
      </c>
      <c r="H297" s="179">
        <v>24.200000000000003</v>
      </c>
      <c r="I297" s="180"/>
      <c r="L297" s="176"/>
      <c r="M297" s="181"/>
      <c r="N297" s="182"/>
      <c r="O297" s="182"/>
      <c r="P297" s="182"/>
      <c r="Q297" s="182"/>
      <c r="R297" s="182"/>
      <c r="S297" s="182"/>
      <c r="T297" s="183"/>
      <c r="AT297" s="177" t="s">
        <v>138</v>
      </c>
      <c r="AU297" s="177" t="s">
        <v>136</v>
      </c>
      <c r="AV297" s="15" t="s">
        <v>135</v>
      </c>
      <c r="AW297" s="15" t="s">
        <v>32</v>
      </c>
      <c r="AX297" s="15" t="s">
        <v>6</v>
      </c>
      <c r="AY297" s="177" t="s">
        <v>128</v>
      </c>
    </row>
    <row r="298" spans="1:65" s="2" customFormat="1" ht="24.2" customHeight="1">
      <c r="A298" s="33"/>
      <c r="B298" s="146"/>
      <c r="C298" s="147" t="s">
        <v>411</v>
      </c>
      <c r="D298" s="147" t="s">
        <v>131</v>
      </c>
      <c r="E298" s="148" t="s">
        <v>412</v>
      </c>
      <c r="F298" s="149" t="s">
        <v>413</v>
      </c>
      <c r="G298" s="150" t="s">
        <v>134</v>
      </c>
      <c r="H298" s="151">
        <v>24.2</v>
      </c>
      <c r="I298" s="152"/>
      <c r="J298" s="151">
        <f>ROUND(I298*H298,2)</f>
        <v>0</v>
      </c>
      <c r="K298" s="153"/>
      <c r="L298" s="34"/>
      <c r="M298" s="154" t="s">
        <v>1</v>
      </c>
      <c r="N298" s="155" t="s">
        <v>42</v>
      </c>
      <c r="O298" s="59"/>
      <c r="P298" s="156">
        <f>O298*H298</f>
        <v>0</v>
      </c>
      <c r="Q298" s="156">
        <v>2.0000000000000001E-4</v>
      </c>
      <c r="R298" s="156">
        <f>Q298*H298</f>
        <v>4.8399999999999997E-3</v>
      </c>
      <c r="S298" s="156">
        <v>0</v>
      </c>
      <c r="T298" s="157">
        <f>S298*H298</f>
        <v>0</v>
      </c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R298" s="158" t="s">
        <v>216</v>
      </c>
      <c r="AT298" s="158" t="s">
        <v>131</v>
      </c>
      <c r="AU298" s="158" t="s">
        <v>136</v>
      </c>
      <c r="AY298" s="18" t="s">
        <v>128</v>
      </c>
      <c r="BE298" s="159">
        <f>IF(N298="základní",J298,0)</f>
        <v>0</v>
      </c>
      <c r="BF298" s="159">
        <f>IF(N298="snížená",J298,0)</f>
        <v>0</v>
      </c>
      <c r="BG298" s="159">
        <f>IF(N298="zákl. přenesená",J298,0)</f>
        <v>0</v>
      </c>
      <c r="BH298" s="159">
        <f>IF(N298="sníž. přenesená",J298,0)</f>
        <v>0</v>
      </c>
      <c r="BI298" s="159">
        <f>IF(N298="nulová",J298,0)</f>
        <v>0</v>
      </c>
      <c r="BJ298" s="18" t="s">
        <v>136</v>
      </c>
      <c r="BK298" s="159">
        <f>ROUND(I298*H298,2)</f>
        <v>0</v>
      </c>
      <c r="BL298" s="18" t="s">
        <v>216</v>
      </c>
      <c r="BM298" s="158" t="s">
        <v>414</v>
      </c>
    </row>
    <row r="299" spans="1:65" s="13" customFormat="1" ht="11.25">
      <c r="B299" s="160"/>
      <c r="D299" s="161" t="s">
        <v>138</v>
      </c>
      <c r="E299" s="162" t="s">
        <v>1</v>
      </c>
      <c r="F299" s="163" t="s">
        <v>139</v>
      </c>
      <c r="H299" s="164">
        <v>4.58</v>
      </c>
      <c r="I299" s="165"/>
      <c r="L299" s="160"/>
      <c r="M299" s="166"/>
      <c r="N299" s="167"/>
      <c r="O299" s="167"/>
      <c r="P299" s="167"/>
      <c r="Q299" s="167"/>
      <c r="R299" s="167"/>
      <c r="S299" s="167"/>
      <c r="T299" s="168"/>
      <c r="AT299" s="162" t="s">
        <v>138</v>
      </c>
      <c r="AU299" s="162" t="s">
        <v>136</v>
      </c>
      <c r="AV299" s="13" t="s">
        <v>136</v>
      </c>
      <c r="AW299" s="13" t="s">
        <v>32</v>
      </c>
      <c r="AX299" s="13" t="s">
        <v>76</v>
      </c>
      <c r="AY299" s="162" t="s">
        <v>128</v>
      </c>
    </row>
    <row r="300" spans="1:65" s="13" customFormat="1" ht="11.25">
      <c r="B300" s="160"/>
      <c r="D300" s="161" t="s">
        <v>138</v>
      </c>
      <c r="E300" s="162" t="s">
        <v>1</v>
      </c>
      <c r="F300" s="163" t="s">
        <v>152</v>
      </c>
      <c r="H300" s="164">
        <v>19.62</v>
      </c>
      <c r="I300" s="165"/>
      <c r="L300" s="160"/>
      <c r="M300" s="166"/>
      <c r="N300" s="167"/>
      <c r="O300" s="167"/>
      <c r="P300" s="167"/>
      <c r="Q300" s="167"/>
      <c r="R300" s="167"/>
      <c r="S300" s="167"/>
      <c r="T300" s="168"/>
      <c r="AT300" s="162" t="s">
        <v>138</v>
      </c>
      <c r="AU300" s="162" t="s">
        <v>136</v>
      </c>
      <c r="AV300" s="13" t="s">
        <v>136</v>
      </c>
      <c r="AW300" s="13" t="s">
        <v>32</v>
      </c>
      <c r="AX300" s="13" t="s">
        <v>76</v>
      </c>
      <c r="AY300" s="162" t="s">
        <v>128</v>
      </c>
    </row>
    <row r="301" spans="1:65" s="15" customFormat="1" ht="11.25">
      <c r="B301" s="176"/>
      <c r="D301" s="161" t="s">
        <v>138</v>
      </c>
      <c r="E301" s="177" t="s">
        <v>1</v>
      </c>
      <c r="F301" s="178" t="s">
        <v>153</v>
      </c>
      <c r="H301" s="179">
        <v>24.200000000000003</v>
      </c>
      <c r="I301" s="180"/>
      <c r="L301" s="176"/>
      <c r="M301" s="181"/>
      <c r="N301" s="182"/>
      <c r="O301" s="182"/>
      <c r="P301" s="182"/>
      <c r="Q301" s="182"/>
      <c r="R301" s="182"/>
      <c r="S301" s="182"/>
      <c r="T301" s="183"/>
      <c r="AT301" s="177" t="s">
        <v>138</v>
      </c>
      <c r="AU301" s="177" t="s">
        <v>136</v>
      </c>
      <c r="AV301" s="15" t="s">
        <v>135</v>
      </c>
      <c r="AW301" s="15" t="s">
        <v>32</v>
      </c>
      <c r="AX301" s="15" t="s">
        <v>6</v>
      </c>
      <c r="AY301" s="177" t="s">
        <v>128</v>
      </c>
    </row>
    <row r="302" spans="1:65" s="2" customFormat="1" ht="14.45" customHeight="1">
      <c r="A302" s="33"/>
      <c r="B302" s="146"/>
      <c r="C302" s="147" t="s">
        <v>415</v>
      </c>
      <c r="D302" s="147" t="s">
        <v>131</v>
      </c>
      <c r="E302" s="148" t="s">
        <v>416</v>
      </c>
      <c r="F302" s="149" t="s">
        <v>417</v>
      </c>
      <c r="G302" s="150" t="s">
        <v>310</v>
      </c>
      <c r="H302" s="151">
        <v>65.400000000000006</v>
      </c>
      <c r="I302" s="152"/>
      <c r="J302" s="151">
        <f>ROUND(I302*H302,2)</f>
        <v>0</v>
      </c>
      <c r="K302" s="153"/>
      <c r="L302" s="34"/>
      <c r="M302" s="154" t="s">
        <v>1</v>
      </c>
      <c r="N302" s="155" t="s">
        <v>42</v>
      </c>
      <c r="O302" s="59"/>
      <c r="P302" s="156">
        <f>O302*H302</f>
        <v>0</v>
      </c>
      <c r="Q302" s="156">
        <v>0</v>
      </c>
      <c r="R302" s="156">
        <f>Q302*H302</f>
        <v>0</v>
      </c>
      <c r="S302" s="156">
        <v>0</v>
      </c>
      <c r="T302" s="157">
        <f>S302*H302</f>
        <v>0</v>
      </c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R302" s="158" t="s">
        <v>216</v>
      </c>
      <c r="AT302" s="158" t="s">
        <v>131</v>
      </c>
      <c r="AU302" s="158" t="s">
        <v>136</v>
      </c>
      <c r="AY302" s="18" t="s">
        <v>128</v>
      </c>
      <c r="BE302" s="159">
        <f>IF(N302="základní",J302,0)</f>
        <v>0</v>
      </c>
      <c r="BF302" s="159">
        <f>IF(N302="snížená",J302,0)</f>
        <v>0</v>
      </c>
      <c r="BG302" s="159">
        <f>IF(N302="zákl. přenesená",J302,0)</f>
        <v>0</v>
      </c>
      <c r="BH302" s="159">
        <f>IF(N302="sníž. přenesená",J302,0)</f>
        <v>0</v>
      </c>
      <c r="BI302" s="159">
        <f>IF(N302="nulová",J302,0)</f>
        <v>0</v>
      </c>
      <c r="BJ302" s="18" t="s">
        <v>136</v>
      </c>
      <c r="BK302" s="159">
        <f>ROUND(I302*H302,2)</f>
        <v>0</v>
      </c>
      <c r="BL302" s="18" t="s">
        <v>216</v>
      </c>
      <c r="BM302" s="158" t="s">
        <v>418</v>
      </c>
    </row>
    <row r="303" spans="1:65" s="13" customFormat="1" ht="11.25">
      <c r="B303" s="160"/>
      <c r="D303" s="161" t="s">
        <v>138</v>
      </c>
      <c r="E303" s="162" t="s">
        <v>1</v>
      </c>
      <c r="F303" s="163" t="s">
        <v>419</v>
      </c>
      <c r="H303" s="164">
        <v>65.400000000000006</v>
      </c>
      <c r="I303" s="165"/>
      <c r="L303" s="160"/>
      <c r="M303" s="166"/>
      <c r="N303" s="167"/>
      <c r="O303" s="167"/>
      <c r="P303" s="167"/>
      <c r="Q303" s="167"/>
      <c r="R303" s="167"/>
      <c r="S303" s="167"/>
      <c r="T303" s="168"/>
      <c r="AT303" s="162" t="s">
        <v>138</v>
      </c>
      <c r="AU303" s="162" t="s">
        <v>136</v>
      </c>
      <c r="AV303" s="13" t="s">
        <v>136</v>
      </c>
      <c r="AW303" s="13" t="s">
        <v>32</v>
      </c>
      <c r="AX303" s="13" t="s">
        <v>6</v>
      </c>
      <c r="AY303" s="162" t="s">
        <v>128</v>
      </c>
    </row>
    <row r="304" spans="1:65" s="2" customFormat="1" ht="24.2" customHeight="1">
      <c r="A304" s="33"/>
      <c r="B304" s="146"/>
      <c r="C304" s="147" t="s">
        <v>420</v>
      </c>
      <c r="D304" s="147" t="s">
        <v>131</v>
      </c>
      <c r="E304" s="148" t="s">
        <v>421</v>
      </c>
      <c r="F304" s="149" t="s">
        <v>422</v>
      </c>
      <c r="G304" s="150" t="s">
        <v>317</v>
      </c>
      <c r="H304" s="152"/>
      <c r="I304" s="152"/>
      <c r="J304" s="151">
        <f>ROUND(I304*H304,2)</f>
        <v>0</v>
      </c>
      <c r="K304" s="153"/>
      <c r="L304" s="34"/>
      <c r="M304" s="154" t="s">
        <v>1</v>
      </c>
      <c r="N304" s="155" t="s">
        <v>42</v>
      </c>
      <c r="O304" s="59"/>
      <c r="P304" s="156">
        <f>O304*H304</f>
        <v>0</v>
      </c>
      <c r="Q304" s="156">
        <v>0</v>
      </c>
      <c r="R304" s="156">
        <f>Q304*H304</f>
        <v>0</v>
      </c>
      <c r="S304" s="156">
        <v>0</v>
      </c>
      <c r="T304" s="157">
        <f>S304*H304</f>
        <v>0</v>
      </c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R304" s="158" t="s">
        <v>216</v>
      </c>
      <c r="AT304" s="158" t="s">
        <v>131</v>
      </c>
      <c r="AU304" s="158" t="s">
        <v>136</v>
      </c>
      <c r="AY304" s="18" t="s">
        <v>128</v>
      </c>
      <c r="BE304" s="159">
        <f>IF(N304="základní",J304,0)</f>
        <v>0</v>
      </c>
      <c r="BF304" s="159">
        <f>IF(N304="snížená",J304,0)</f>
        <v>0</v>
      </c>
      <c r="BG304" s="159">
        <f>IF(N304="zákl. přenesená",J304,0)</f>
        <v>0</v>
      </c>
      <c r="BH304" s="159">
        <f>IF(N304="sníž. přenesená",J304,0)</f>
        <v>0</v>
      </c>
      <c r="BI304" s="159">
        <f>IF(N304="nulová",J304,0)</f>
        <v>0</v>
      </c>
      <c r="BJ304" s="18" t="s">
        <v>136</v>
      </c>
      <c r="BK304" s="159">
        <f>ROUND(I304*H304,2)</f>
        <v>0</v>
      </c>
      <c r="BL304" s="18" t="s">
        <v>216</v>
      </c>
      <c r="BM304" s="158" t="s">
        <v>423</v>
      </c>
    </row>
    <row r="305" spans="1:65" s="12" customFormat="1" ht="22.9" customHeight="1">
      <c r="B305" s="134"/>
      <c r="D305" s="135" t="s">
        <v>75</v>
      </c>
      <c r="E305" s="144" t="s">
        <v>424</v>
      </c>
      <c r="F305" s="144" t="s">
        <v>425</v>
      </c>
      <c r="I305" s="137"/>
      <c r="J305" s="145">
        <f>BK305</f>
        <v>0</v>
      </c>
      <c r="L305" s="134"/>
      <c r="M305" s="138"/>
      <c r="N305" s="139"/>
      <c r="O305" s="139"/>
      <c r="P305" s="140">
        <f>SUM(P306:P330)</f>
        <v>0</v>
      </c>
      <c r="Q305" s="139"/>
      <c r="R305" s="140">
        <f>SUM(R306:R330)</f>
        <v>0.52246040000000005</v>
      </c>
      <c r="S305" s="139"/>
      <c r="T305" s="141">
        <f>SUM(T306:T330)</f>
        <v>0.25819999999999999</v>
      </c>
      <c r="AR305" s="135" t="s">
        <v>136</v>
      </c>
      <c r="AT305" s="142" t="s">
        <v>75</v>
      </c>
      <c r="AU305" s="142" t="s">
        <v>6</v>
      </c>
      <c r="AY305" s="135" t="s">
        <v>128</v>
      </c>
      <c r="BK305" s="143">
        <f>SUM(BK306:BK330)</f>
        <v>0</v>
      </c>
    </row>
    <row r="306" spans="1:65" s="2" customFormat="1" ht="14.45" customHeight="1">
      <c r="A306" s="33"/>
      <c r="B306" s="146"/>
      <c r="C306" s="147" t="s">
        <v>426</v>
      </c>
      <c r="D306" s="147" t="s">
        <v>131</v>
      </c>
      <c r="E306" s="148" t="s">
        <v>427</v>
      </c>
      <c r="F306" s="149" t="s">
        <v>428</v>
      </c>
      <c r="G306" s="150" t="s">
        <v>310</v>
      </c>
      <c r="H306" s="151">
        <v>65.400000000000006</v>
      </c>
      <c r="I306" s="152"/>
      <c r="J306" s="151">
        <f>ROUND(I306*H306,2)</f>
        <v>0</v>
      </c>
      <c r="K306" s="153"/>
      <c r="L306" s="34"/>
      <c r="M306" s="154" t="s">
        <v>1</v>
      </c>
      <c r="N306" s="155" t="s">
        <v>42</v>
      </c>
      <c r="O306" s="59"/>
      <c r="P306" s="156">
        <f>O306*H306</f>
        <v>0</v>
      </c>
      <c r="Q306" s="156">
        <v>0</v>
      </c>
      <c r="R306" s="156">
        <f>Q306*H306</f>
        <v>0</v>
      </c>
      <c r="S306" s="156">
        <v>2.5999999999999999E-3</v>
      </c>
      <c r="T306" s="157">
        <f>S306*H306</f>
        <v>0.17004</v>
      </c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R306" s="158" t="s">
        <v>216</v>
      </c>
      <c r="AT306" s="158" t="s">
        <v>131</v>
      </c>
      <c r="AU306" s="158" t="s">
        <v>136</v>
      </c>
      <c r="AY306" s="18" t="s">
        <v>128</v>
      </c>
      <c r="BE306" s="159">
        <f>IF(N306="základní",J306,0)</f>
        <v>0</v>
      </c>
      <c r="BF306" s="159">
        <f>IF(N306="snížená",J306,0)</f>
        <v>0</v>
      </c>
      <c r="BG306" s="159">
        <f>IF(N306="zákl. přenesená",J306,0)</f>
        <v>0</v>
      </c>
      <c r="BH306" s="159">
        <f>IF(N306="sníž. přenesená",J306,0)</f>
        <v>0</v>
      </c>
      <c r="BI306" s="159">
        <f>IF(N306="nulová",J306,0)</f>
        <v>0</v>
      </c>
      <c r="BJ306" s="18" t="s">
        <v>136</v>
      </c>
      <c r="BK306" s="159">
        <f>ROUND(I306*H306,2)</f>
        <v>0</v>
      </c>
      <c r="BL306" s="18" t="s">
        <v>216</v>
      </c>
      <c r="BM306" s="158" t="s">
        <v>429</v>
      </c>
    </row>
    <row r="307" spans="1:65" s="13" customFormat="1" ht="11.25">
      <c r="B307" s="160"/>
      <c r="D307" s="161" t="s">
        <v>138</v>
      </c>
      <c r="E307" s="162" t="s">
        <v>1</v>
      </c>
      <c r="F307" s="163" t="s">
        <v>430</v>
      </c>
      <c r="H307" s="164">
        <v>65.400000000000006</v>
      </c>
      <c r="I307" s="165"/>
      <c r="L307" s="160"/>
      <c r="M307" s="166"/>
      <c r="N307" s="167"/>
      <c r="O307" s="167"/>
      <c r="P307" s="167"/>
      <c r="Q307" s="167"/>
      <c r="R307" s="167"/>
      <c r="S307" s="167"/>
      <c r="T307" s="168"/>
      <c r="AT307" s="162" t="s">
        <v>138</v>
      </c>
      <c r="AU307" s="162" t="s">
        <v>136</v>
      </c>
      <c r="AV307" s="13" t="s">
        <v>136</v>
      </c>
      <c r="AW307" s="13" t="s">
        <v>32</v>
      </c>
      <c r="AX307" s="13" t="s">
        <v>6</v>
      </c>
      <c r="AY307" s="162" t="s">
        <v>128</v>
      </c>
    </row>
    <row r="308" spans="1:65" s="2" customFormat="1" ht="14.45" customHeight="1">
      <c r="A308" s="33"/>
      <c r="B308" s="146"/>
      <c r="C308" s="147" t="s">
        <v>431</v>
      </c>
      <c r="D308" s="147" t="s">
        <v>131</v>
      </c>
      <c r="E308" s="148" t="s">
        <v>432</v>
      </c>
      <c r="F308" s="149" t="s">
        <v>433</v>
      </c>
      <c r="G308" s="150" t="s">
        <v>310</v>
      </c>
      <c r="H308" s="151">
        <v>14</v>
      </c>
      <c r="I308" s="152"/>
      <c r="J308" s="151">
        <f>ROUND(I308*H308,2)</f>
        <v>0</v>
      </c>
      <c r="K308" s="153"/>
      <c r="L308" s="34"/>
      <c r="M308" s="154" t="s">
        <v>1</v>
      </c>
      <c r="N308" s="155" t="s">
        <v>42</v>
      </c>
      <c r="O308" s="59"/>
      <c r="P308" s="156">
        <f>O308*H308</f>
        <v>0</v>
      </c>
      <c r="Q308" s="156">
        <v>0</v>
      </c>
      <c r="R308" s="156">
        <f>Q308*H308</f>
        <v>0</v>
      </c>
      <c r="S308" s="156">
        <v>3.9399999999999999E-3</v>
      </c>
      <c r="T308" s="157">
        <f>S308*H308</f>
        <v>5.5160000000000001E-2</v>
      </c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R308" s="158" t="s">
        <v>216</v>
      </c>
      <c r="AT308" s="158" t="s">
        <v>131</v>
      </c>
      <c r="AU308" s="158" t="s">
        <v>136</v>
      </c>
      <c r="AY308" s="18" t="s">
        <v>128</v>
      </c>
      <c r="BE308" s="159">
        <f>IF(N308="základní",J308,0)</f>
        <v>0</v>
      </c>
      <c r="BF308" s="159">
        <f>IF(N308="snížená",J308,0)</f>
        <v>0</v>
      </c>
      <c r="BG308" s="159">
        <f>IF(N308="zákl. přenesená",J308,0)</f>
        <v>0</v>
      </c>
      <c r="BH308" s="159">
        <f>IF(N308="sníž. přenesená",J308,0)</f>
        <v>0</v>
      </c>
      <c r="BI308" s="159">
        <f>IF(N308="nulová",J308,0)</f>
        <v>0</v>
      </c>
      <c r="BJ308" s="18" t="s">
        <v>136</v>
      </c>
      <c r="BK308" s="159">
        <f>ROUND(I308*H308,2)</f>
        <v>0</v>
      </c>
      <c r="BL308" s="18" t="s">
        <v>216</v>
      </c>
      <c r="BM308" s="158" t="s">
        <v>434</v>
      </c>
    </row>
    <row r="309" spans="1:65" s="13" customFormat="1" ht="11.25">
      <c r="B309" s="160"/>
      <c r="D309" s="161" t="s">
        <v>138</v>
      </c>
      <c r="E309" s="162" t="s">
        <v>1</v>
      </c>
      <c r="F309" s="163" t="s">
        <v>435</v>
      </c>
      <c r="H309" s="164">
        <v>14</v>
      </c>
      <c r="I309" s="165"/>
      <c r="L309" s="160"/>
      <c r="M309" s="166"/>
      <c r="N309" s="167"/>
      <c r="O309" s="167"/>
      <c r="P309" s="167"/>
      <c r="Q309" s="167"/>
      <c r="R309" s="167"/>
      <c r="S309" s="167"/>
      <c r="T309" s="168"/>
      <c r="AT309" s="162" t="s">
        <v>138</v>
      </c>
      <c r="AU309" s="162" t="s">
        <v>136</v>
      </c>
      <c r="AV309" s="13" t="s">
        <v>136</v>
      </c>
      <c r="AW309" s="13" t="s">
        <v>32</v>
      </c>
      <c r="AX309" s="13" t="s">
        <v>6</v>
      </c>
      <c r="AY309" s="162" t="s">
        <v>128</v>
      </c>
    </row>
    <row r="310" spans="1:65" s="2" customFormat="1" ht="14.45" customHeight="1">
      <c r="A310" s="33"/>
      <c r="B310" s="146"/>
      <c r="C310" s="147" t="s">
        <v>436</v>
      </c>
      <c r="D310" s="147" t="s">
        <v>131</v>
      </c>
      <c r="E310" s="148" t="s">
        <v>437</v>
      </c>
      <c r="F310" s="149" t="s">
        <v>438</v>
      </c>
      <c r="G310" s="150" t="s">
        <v>310</v>
      </c>
      <c r="H310" s="151">
        <v>29.48</v>
      </c>
      <c r="I310" s="152"/>
      <c r="J310" s="151">
        <f>ROUND(I310*H310,2)</f>
        <v>0</v>
      </c>
      <c r="K310" s="153"/>
      <c r="L310" s="34"/>
      <c r="M310" s="154" t="s">
        <v>1</v>
      </c>
      <c r="N310" s="155" t="s">
        <v>42</v>
      </c>
      <c r="O310" s="59"/>
      <c r="P310" s="156">
        <f>O310*H310</f>
        <v>0</v>
      </c>
      <c r="Q310" s="156">
        <v>4.8000000000000001E-4</v>
      </c>
      <c r="R310" s="156">
        <f>Q310*H310</f>
        <v>1.41504E-2</v>
      </c>
      <c r="S310" s="156">
        <v>0</v>
      </c>
      <c r="T310" s="157">
        <f>S310*H310</f>
        <v>0</v>
      </c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R310" s="158" t="s">
        <v>216</v>
      </c>
      <c r="AT310" s="158" t="s">
        <v>131</v>
      </c>
      <c r="AU310" s="158" t="s">
        <v>136</v>
      </c>
      <c r="AY310" s="18" t="s">
        <v>128</v>
      </c>
      <c r="BE310" s="159">
        <f>IF(N310="základní",J310,0)</f>
        <v>0</v>
      </c>
      <c r="BF310" s="159">
        <f>IF(N310="snížená",J310,0)</f>
        <v>0</v>
      </c>
      <c r="BG310" s="159">
        <f>IF(N310="zákl. přenesená",J310,0)</f>
        <v>0</v>
      </c>
      <c r="BH310" s="159">
        <f>IF(N310="sníž. přenesená",J310,0)</f>
        <v>0</v>
      </c>
      <c r="BI310" s="159">
        <f>IF(N310="nulová",J310,0)</f>
        <v>0</v>
      </c>
      <c r="BJ310" s="18" t="s">
        <v>136</v>
      </c>
      <c r="BK310" s="159">
        <f>ROUND(I310*H310,2)</f>
        <v>0</v>
      </c>
      <c r="BL310" s="18" t="s">
        <v>216</v>
      </c>
      <c r="BM310" s="158" t="s">
        <v>439</v>
      </c>
    </row>
    <row r="311" spans="1:65" s="13" customFormat="1" ht="22.5">
      <c r="B311" s="160"/>
      <c r="D311" s="161" t="s">
        <v>138</v>
      </c>
      <c r="E311" s="162" t="s">
        <v>1</v>
      </c>
      <c r="F311" s="163" t="s">
        <v>340</v>
      </c>
      <c r="H311" s="164">
        <v>29.48</v>
      </c>
      <c r="I311" s="165"/>
      <c r="L311" s="160"/>
      <c r="M311" s="166"/>
      <c r="N311" s="167"/>
      <c r="O311" s="167"/>
      <c r="P311" s="167"/>
      <c r="Q311" s="167"/>
      <c r="R311" s="167"/>
      <c r="S311" s="167"/>
      <c r="T311" s="168"/>
      <c r="AT311" s="162" t="s">
        <v>138</v>
      </c>
      <c r="AU311" s="162" t="s">
        <v>136</v>
      </c>
      <c r="AV311" s="13" t="s">
        <v>136</v>
      </c>
      <c r="AW311" s="13" t="s">
        <v>32</v>
      </c>
      <c r="AX311" s="13" t="s">
        <v>6</v>
      </c>
      <c r="AY311" s="162" t="s">
        <v>128</v>
      </c>
    </row>
    <row r="312" spans="1:65" s="2" customFormat="1" ht="24.2" customHeight="1">
      <c r="A312" s="33"/>
      <c r="B312" s="146"/>
      <c r="C312" s="147" t="s">
        <v>440</v>
      </c>
      <c r="D312" s="147" t="s">
        <v>131</v>
      </c>
      <c r="E312" s="148" t="s">
        <v>441</v>
      </c>
      <c r="F312" s="149" t="s">
        <v>442</v>
      </c>
      <c r="G312" s="150" t="s">
        <v>310</v>
      </c>
      <c r="H312" s="151">
        <v>22.9</v>
      </c>
      <c r="I312" s="152"/>
      <c r="J312" s="151">
        <f>ROUND(I312*H312,2)</f>
        <v>0</v>
      </c>
      <c r="K312" s="153"/>
      <c r="L312" s="34"/>
      <c r="M312" s="154" t="s">
        <v>1</v>
      </c>
      <c r="N312" s="155" t="s">
        <v>42</v>
      </c>
      <c r="O312" s="59"/>
      <c r="P312" s="156">
        <f>O312*H312</f>
        <v>0</v>
      </c>
      <c r="Q312" s="156">
        <v>1.41E-3</v>
      </c>
      <c r="R312" s="156">
        <f>Q312*H312</f>
        <v>3.2288999999999998E-2</v>
      </c>
      <c r="S312" s="156">
        <v>0</v>
      </c>
      <c r="T312" s="157">
        <f>S312*H312</f>
        <v>0</v>
      </c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R312" s="158" t="s">
        <v>216</v>
      </c>
      <c r="AT312" s="158" t="s">
        <v>131</v>
      </c>
      <c r="AU312" s="158" t="s">
        <v>136</v>
      </c>
      <c r="AY312" s="18" t="s">
        <v>128</v>
      </c>
      <c r="BE312" s="159">
        <f>IF(N312="základní",J312,0)</f>
        <v>0</v>
      </c>
      <c r="BF312" s="159">
        <f>IF(N312="snížená",J312,0)</f>
        <v>0</v>
      </c>
      <c r="BG312" s="159">
        <f>IF(N312="zákl. přenesená",J312,0)</f>
        <v>0</v>
      </c>
      <c r="BH312" s="159">
        <f>IF(N312="sníž. přenesená",J312,0)</f>
        <v>0</v>
      </c>
      <c r="BI312" s="159">
        <f>IF(N312="nulová",J312,0)</f>
        <v>0</v>
      </c>
      <c r="BJ312" s="18" t="s">
        <v>136</v>
      </c>
      <c r="BK312" s="159">
        <f>ROUND(I312*H312,2)</f>
        <v>0</v>
      </c>
      <c r="BL312" s="18" t="s">
        <v>216</v>
      </c>
      <c r="BM312" s="158" t="s">
        <v>443</v>
      </c>
    </row>
    <row r="313" spans="1:65" s="13" customFormat="1" ht="11.25">
      <c r="B313" s="160"/>
      <c r="D313" s="161" t="s">
        <v>138</v>
      </c>
      <c r="E313" s="162" t="s">
        <v>1</v>
      </c>
      <c r="F313" s="163" t="s">
        <v>367</v>
      </c>
      <c r="H313" s="164">
        <v>22.9</v>
      </c>
      <c r="I313" s="165"/>
      <c r="L313" s="160"/>
      <c r="M313" s="166"/>
      <c r="N313" s="167"/>
      <c r="O313" s="167"/>
      <c r="P313" s="167"/>
      <c r="Q313" s="167"/>
      <c r="R313" s="167"/>
      <c r="S313" s="167"/>
      <c r="T313" s="168"/>
      <c r="AT313" s="162" t="s">
        <v>138</v>
      </c>
      <c r="AU313" s="162" t="s">
        <v>136</v>
      </c>
      <c r="AV313" s="13" t="s">
        <v>136</v>
      </c>
      <c r="AW313" s="13" t="s">
        <v>32</v>
      </c>
      <c r="AX313" s="13" t="s">
        <v>6</v>
      </c>
      <c r="AY313" s="162" t="s">
        <v>128</v>
      </c>
    </row>
    <row r="314" spans="1:65" s="2" customFormat="1" ht="24.2" customHeight="1">
      <c r="A314" s="33"/>
      <c r="B314" s="146"/>
      <c r="C314" s="147" t="s">
        <v>444</v>
      </c>
      <c r="D314" s="147" t="s">
        <v>131</v>
      </c>
      <c r="E314" s="148" t="s">
        <v>445</v>
      </c>
      <c r="F314" s="149" t="s">
        <v>446</v>
      </c>
      <c r="G314" s="150" t="s">
        <v>310</v>
      </c>
      <c r="H314" s="151">
        <v>22.9</v>
      </c>
      <c r="I314" s="152"/>
      <c r="J314" s="151">
        <f>ROUND(I314*H314,2)</f>
        <v>0</v>
      </c>
      <c r="K314" s="153"/>
      <c r="L314" s="34"/>
      <c r="M314" s="154" t="s">
        <v>1</v>
      </c>
      <c r="N314" s="155" t="s">
        <v>42</v>
      </c>
      <c r="O314" s="59"/>
      <c r="P314" s="156">
        <f>O314*H314</f>
        <v>0</v>
      </c>
      <c r="Q314" s="156">
        <v>1.41E-3</v>
      </c>
      <c r="R314" s="156">
        <f>Q314*H314</f>
        <v>3.2288999999999998E-2</v>
      </c>
      <c r="S314" s="156">
        <v>0</v>
      </c>
      <c r="T314" s="157">
        <f>S314*H314</f>
        <v>0</v>
      </c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R314" s="158" t="s">
        <v>216</v>
      </c>
      <c r="AT314" s="158" t="s">
        <v>131</v>
      </c>
      <c r="AU314" s="158" t="s">
        <v>136</v>
      </c>
      <c r="AY314" s="18" t="s">
        <v>128</v>
      </c>
      <c r="BE314" s="159">
        <f>IF(N314="základní",J314,0)</f>
        <v>0</v>
      </c>
      <c r="BF314" s="159">
        <f>IF(N314="snížená",J314,0)</f>
        <v>0</v>
      </c>
      <c r="BG314" s="159">
        <f>IF(N314="zákl. přenesená",J314,0)</f>
        <v>0</v>
      </c>
      <c r="BH314" s="159">
        <f>IF(N314="sníž. přenesená",J314,0)</f>
        <v>0</v>
      </c>
      <c r="BI314" s="159">
        <f>IF(N314="nulová",J314,0)</f>
        <v>0</v>
      </c>
      <c r="BJ314" s="18" t="s">
        <v>136</v>
      </c>
      <c r="BK314" s="159">
        <f>ROUND(I314*H314,2)</f>
        <v>0</v>
      </c>
      <c r="BL314" s="18" t="s">
        <v>216</v>
      </c>
      <c r="BM314" s="158" t="s">
        <v>447</v>
      </c>
    </row>
    <row r="315" spans="1:65" s="13" customFormat="1" ht="11.25">
      <c r="B315" s="160"/>
      <c r="D315" s="161" t="s">
        <v>138</v>
      </c>
      <c r="E315" s="162" t="s">
        <v>1</v>
      </c>
      <c r="F315" s="163" t="s">
        <v>367</v>
      </c>
      <c r="H315" s="164">
        <v>22.9</v>
      </c>
      <c r="I315" s="165"/>
      <c r="L315" s="160"/>
      <c r="M315" s="166"/>
      <c r="N315" s="167"/>
      <c r="O315" s="167"/>
      <c r="P315" s="167"/>
      <c r="Q315" s="167"/>
      <c r="R315" s="167"/>
      <c r="S315" s="167"/>
      <c r="T315" s="168"/>
      <c r="AT315" s="162" t="s">
        <v>138</v>
      </c>
      <c r="AU315" s="162" t="s">
        <v>136</v>
      </c>
      <c r="AV315" s="13" t="s">
        <v>136</v>
      </c>
      <c r="AW315" s="13" t="s">
        <v>32</v>
      </c>
      <c r="AX315" s="13" t="s">
        <v>6</v>
      </c>
      <c r="AY315" s="162" t="s">
        <v>128</v>
      </c>
    </row>
    <row r="316" spans="1:65" s="2" customFormat="1" ht="24.2" customHeight="1">
      <c r="A316" s="33"/>
      <c r="B316" s="146"/>
      <c r="C316" s="147" t="s">
        <v>448</v>
      </c>
      <c r="D316" s="147" t="s">
        <v>131</v>
      </c>
      <c r="E316" s="148" t="s">
        <v>449</v>
      </c>
      <c r="F316" s="149" t="s">
        <v>450</v>
      </c>
      <c r="G316" s="150" t="s">
        <v>310</v>
      </c>
      <c r="H316" s="151">
        <v>65.400000000000006</v>
      </c>
      <c r="I316" s="152"/>
      <c r="J316" s="151">
        <f>ROUND(I316*H316,2)</f>
        <v>0</v>
      </c>
      <c r="K316" s="153"/>
      <c r="L316" s="34"/>
      <c r="M316" s="154" t="s">
        <v>1</v>
      </c>
      <c r="N316" s="155" t="s">
        <v>42</v>
      </c>
      <c r="O316" s="59"/>
      <c r="P316" s="156">
        <f>O316*H316</f>
        <v>0</v>
      </c>
      <c r="Q316" s="156">
        <v>1.47E-3</v>
      </c>
      <c r="R316" s="156">
        <f>Q316*H316</f>
        <v>9.6138000000000001E-2</v>
      </c>
      <c r="S316" s="156">
        <v>0</v>
      </c>
      <c r="T316" s="157">
        <f>S316*H316</f>
        <v>0</v>
      </c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R316" s="158" t="s">
        <v>216</v>
      </c>
      <c r="AT316" s="158" t="s">
        <v>131</v>
      </c>
      <c r="AU316" s="158" t="s">
        <v>136</v>
      </c>
      <c r="AY316" s="18" t="s">
        <v>128</v>
      </c>
      <c r="BE316" s="159">
        <f>IF(N316="základní",J316,0)</f>
        <v>0</v>
      </c>
      <c r="BF316" s="159">
        <f>IF(N316="snížená",J316,0)</f>
        <v>0</v>
      </c>
      <c r="BG316" s="159">
        <f>IF(N316="zákl. přenesená",J316,0)</f>
        <v>0</v>
      </c>
      <c r="BH316" s="159">
        <f>IF(N316="sníž. přenesená",J316,0)</f>
        <v>0</v>
      </c>
      <c r="BI316" s="159">
        <f>IF(N316="nulová",J316,0)</f>
        <v>0</v>
      </c>
      <c r="BJ316" s="18" t="s">
        <v>136</v>
      </c>
      <c r="BK316" s="159">
        <f>ROUND(I316*H316,2)</f>
        <v>0</v>
      </c>
      <c r="BL316" s="18" t="s">
        <v>216</v>
      </c>
      <c r="BM316" s="158" t="s">
        <v>451</v>
      </c>
    </row>
    <row r="317" spans="1:65" s="13" customFormat="1" ht="11.25">
      <c r="B317" s="160"/>
      <c r="D317" s="161" t="s">
        <v>138</v>
      </c>
      <c r="E317" s="162" t="s">
        <v>1</v>
      </c>
      <c r="F317" s="163" t="s">
        <v>368</v>
      </c>
      <c r="H317" s="164">
        <v>65.400000000000006</v>
      </c>
      <c r="I317" s="165"/>
      <c r="L317" s="160"/>
      <c r="M317" s="166"/>
      <c r="N317" s="167"/>
      <c r="O317" s="167"/>
      <c r="P317" s="167"/>
      <c r="Q317" s="167"/>
      <c r="R317" s="167"/>
      <c r="S317" s="167"/>
      <c r="T317" s="168"/>
      <c r="AT317" s="162" t="s">
        <v>138</v>
      </c>
      <c r="AU317" s="162" t="s">
        <v>136</v>
      </c>
      <c r="AV317" s="13" t="s">
        <v>136</v>
      </c>
      <c r="AW317" s="13" t="s">
        <v>32</v>
      </c>
      <c r="AX317" s="13" t="s">
        <v>6</v>
      </c>
      <c r="AY317" s="162" t="s">
        <v>128</v>
      </c>
    </row>
    <row r="318" spans="1:65" s="2" customFormat="1" ht="24.2" customHeight="1">
      <c r="A318" s="33"/>
      <c r="B318" s="146"/>
      <c r="C318" s="147" t="s">
        <v>452</v>
      </c>
      <c r="D318" s="147" t="s">
        <v>131</v>
      </c>
      <c r="E318" s="148" t="s">
        <v>453</v>
      </c>
      <c r="F318" s="149" t="s">
        <v>454</v>
      </c>
      <c r="G318" s="150" t="s">
        <v>310</v>
      </c>
      <c r="H318" s="151">
        <v>22.9</v>
      </c>
      <c r="I318" s="152"/>
      <c r="J318" s="151">
        <f>ROUND(I318*H318,2)</f>
        <v>0</v>
      </c>
      <c r="K318" s="153"/>
      <c r="L318" s="34"/>
      <c r="M318" s="154" t="s">
        <v>1</v>
      </c>
      <c r="N318" s="155" t="s">
        <v>42</v>
      </c>
      <c r="O318" s="59"/>
      <c r="P318" s="156">
        <f>O318*H318</f>
        <v>0</v>
      </c>
      <c r="Q318" s="156">
        <v>5.8399999999999997E-3</v>
      </c>
      <c r="R318" s="156">
        <f>Q318*H318</f>
        <v>0.13373599999999999</v>
      </c>
      <c r="S318" s="156">
        <v>0</v>
      </c>
      <c r="T318" s="157">
        <f>S318*H318</f>
        <v>0</v>
      </c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R318" s="158" t="s">
        <v>216</v>
      </c>
      <c r="AT318" s="158" t="s">
        <v>131</v>
      </c>
      <c r="AU318" s="158" t="s">
        <v>136</v>
      </c>
      <c r="AY318" s="18" t="s">
        <v>128</v>
      </c>
      <c r="BE318" s="159">
        <f>IF(N318="základní",J318,0)</f>
        <v>0</v>
      </c>
      <c r="BF318" s="159">
        <f>IF(N318="snížená",J318,0)</f>
        <v>0</v>
      </c>
      <c r="BG318" s="159">
        <f>IF(N318="zákl. přenesená",J318,0)</f>
        <v>0</v>
      </c>
      <c r="BH318" s="159">
        <f>IF(N318="sníž. přenesená",J318,0)</f>
        <v>0</v>
      </c>
      <c r="BI318" s="159">
        <f>IF(N318="nulová",J318,0)</f>
        <v>0</v>
      </c>
      <c r="BJ318" s="18" t="s">
        <v>136</v>
      </c>
      <c r="BK318" s="159">
        <f>ROUND(I318*H318,2)</f>
        <v>0</v>
      </c>
      <c r="BL318" s="18" t="s">
        <v>216</v>
      </c>
      <c r="BM318" s="158" t="s">
        <v>455</v>
      </c>
    </row>
    <row r="319" spans="1:65" s="13" customFormat="1" ht="11.25">
      <c r="B319" s="160"/>
      <c r="D319" s="161" t="s">
        <v>138</v>
      </c>
      <c r="E319" s="162" t="s">
        <v>1</v>
      </c>
      <c r="F319" s="163" t="s">
        <v>367</v>
      </c>
      <c r="H319" s="164">
        <v>22.9</v>
      </c>
      <c r="I319" s="165"/>
      <c r="L319" s="160"/>
      <c r="M319" s="166"/>
      <c r="N319" s="167"/>
      <c r="O319" s="167"/>
      <c r="P319" s="167"/>
      <c r="Q319" s="167"/>
      <c r="R319" s="167"/>
      <c r="S319" s="167"/>
      <c r="T319" s="168"/>
      <c r="AT319" s="162" t="s">
        <v>138</v>
      </c>
      <c r="AU319" s="162" t="s">
        <v>136</v>
      </c>
      <c r="AV319" s="13" t="s">
        <v>136</v>
      </c>
      <c r="AW319" s="13" t="s">
        <v>32</v>
      </c>
      <c r="AX319" s="13" t="s">
        <v>6</v>
      </c>
      <c r="AY319" s="162" t="s">
        <v>128</v>
      </c>
    </row>
    <row r="320" spans="1:65" s="2" customFormat="1" ht="24.2" customHeight="1">
      <c r="A320" s="33"/>
      <c r="B320" s="146"/>
      <c r="C320" s="147" t="s">
        <v>456</v>
      </c>
      <c r="D320" s="147" t="s">
        <v>131</v>
      </c>
      <c r="E320" s="148" t="s">
        <v>457</v>
      </c>
      <c r="F320" s="149" t="s">
        <v>458</v>
      </c>
      <c r="G320" s="150" t="s">
        <v>310</v>
      </c>
      <c r="H320" s="151">
        <v>29.48</v>
      </c>
      <c r="I320" s="152"/>
      <c r="J320" s="151">
        <f>ROUND(I320*H320,2)</f>
        <v>0</v>
      </c>
      <c r="K320" s="153"/>
      <c r="L320" s="34"/>
      <c r="M320" s="154" t="s">
        <v>1</v>
      </c>
      <c r="N320" s="155" t="s">
        <v>42</v>
      </c>
      <c r="O320" s="59"/>
      <c r="P320" s="156">
        <f>O320*H320</f>
        <v>0</v>
      </c>
      <c r="Q320" s="156">
        <v>2.2000000000000001E-3</v>
      </c>
      <c r="R320" s="156">
        <f>Q320*H320</f>
        <v>6.4856000000000011E-2</v>
      </c>
      <c r="S320" s="156">
        <v>0</v>
      </c>
      <c r="T320" s="157">
        <f>S320*H320</f>
        <v>0</v>
      </c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R320" s="158" t="s">
        <v>216</v>
      </c>
      <c r="AT320" s="158" t="s">
        <v>131</v>
      </c>
      <c r="AU320" s="158" t="s">
        <v>136</v>
      </c>
      <c r="AY320" s="18" t="s">
        <v>128</v>
      </c>
      <c r="BE320" s="159">
        <f>IF(N320="základní",J320,0)</f>
        <v>0</v>
      </c>
      <c r="BF320" s="159">
        <f>IF(N320="snížená",J320,0)</f>
        <v>0</v>
      </c>
      <c r="BG320" s="159">
        <f>IF(N320="zákl. přenesená",J320,0)</f>
        <v>0</v>
      </c>
      <c r="BH320" s="159">
        <f>IF(N320="sníž. přenesená",J320,0)</f>
        <v>0</v>
      </c>
      <c r="BI320" s="159">
        <f>IF(N320="nulová",J320,0)</f>
        <v>0</v>
      </c>
      <c r="BJ320" s="18" t="s">
        <v>136</v>
      </c>
      <c r="BK320" s="159">
        <f>ROUND(I320*H320,2)</f>
        <v>0</v>
      </c>
      <c r="BL320" s="18" t="s">
        <v>216</v>
      </c>
      <c r="BM320" s="158" t="s">
        <v>459</v>
      </c>
    </row>
    <row r="321" spans="1:65" s="13" customFormat="1" ht="22.5">
      <c r="B321" s="160"/>
      <c r="D321" s="161" t="s">
        <v>138</v>
      </c>
      <c r="E321" s="162" t="s">
        <v>1</v>
      </c>
      <c r="F321" s="163" t="s">
        <v>340</v>
      </c>
      <c r="H321" s="164">
        <v>29.48</v>
      </c>
      <c r="I321" s="165"/>
      <c r="L321" s="160"/>
      <c r="M321" s="166"/>
      <c r="N321" s="167"/>
      <c r="O321" s="167"/>
      <c r="P321" s="167"/>
      <c r="Q321" s="167"/>
      <c r="R321" s="167"/>
      <c r="S321" s="167"/>
      <c r="T321" s="168"/>
      <c r="AT321" s="162" t="s">
        <v>138</v>
      </c>
      <c r="AU321" s="162" t="s">
        <v>136</v>
      </c>
      <c r="AV321" s="13" t="s">
        <v>136</v>
      </c>
      <c r="AW321" s="13" t="s">
        <v>32</v>
      </c>
      <c r="AX321" s="13" t="s">
        <v>6</v>
      </c>
      <c r="AY321" s="162" t="s">
        <v>128</v>
      </c>
    </row>
    <row r="322" spans="1:65" s="2" customFormat="1" ht="24.2" customHeight="1">
      <c r="A322" s="33"/>
      <c r="B322" s="146"/>
      <c r="C322" s="147" t="s">
        <v>460</v>
      </c>
      <c r="D322" s="147" t="s">
        <v>131</v>
      </c>
      <c r="E322" s="148" t="s">
        <v>461</v>
      </c>
      <c r="F322" s="149" t="s">
        <v>462</v>
      </c>
      <c r="G322" s="150" t="s">
        <v>310</v>
      </c>
      <c r="H322" s="151">
        <v>65.400000000000006</v>
      </c>
      <c r="I322" s="152"/>
      <c r="J322" s="151">
        <f>ROUND(I322*H322,2)</f>
        <v>0</v>
      </c>
      <c r="K322" s="153"/>
      <c r="L322" s="34"/>
      <c r="M322" s="154" t="s">
        <v>1</v>
      </c>
      <c r="N322" s="155" t="s">
        <v>42</v>
      </c>
      <c r="O322" s="59"/>
      <c r="P322" s="156">
        <f>O322*H322</f>
        <v>0</v>
      </c>
      <c r="Q322" s="156">
        <v>1.6299999999999999E-3</v>
      </c>
      <c r="R322" s="156">
        <f>Q322*H322</f>
        <v>0.106602</v>
      </c>
      <c r="S322" s="156">
        <v>0</v>
      </c>
      <c r="T322" s="157">
        <f>S322*H322</f>
        <v>0</v>
      </c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R322" s="158" t="s">
        <v>216</v>
      </c>
      <c r="AT322" s="158" t="s">
        <v>131</v>
      </c>
      <c r="AU322" s="158" t="s">
        <v>136</v>
      </c>
      <c r="AY322" s="18" t="s">
        <v>128</v>
      </c>
      <c r="BE322" s="159">
        <f>IF(N322="základní",J322,0)</f>
        <v>0</v>
      </c>
      <c r="BF322" s="159">
        <f>IF(N322="snížená",J322,0)</f>
        <v>0</v>
      </c>
      <c r="BG322" s="159">
        <f>IF(N322="zákl. přenesená",J322,0)</f>
        <v>0</v>
      </c>
      <c r="BH322" s="159">
        <f>IF(N322="sníž. přenesená",J322,0)</f>
        <v>0</v>
      </c>
      <c r="BI322" s="159">
        <f>IF(N322="nulová",J322,0)</f>
        <v>0</v>
      </c>
      <c r="BJ322" s="18" t="s">
        <v>136</v>
      </c>
      <c r="BK322" s="159">
        <f>ROUND(I322*H322,2)</f>
        <v>0</v>
      </c>
      <c r="BL322" s="18" t="s">
        <v>216</v>
      </c>
      <c r="BM322" s="158" t="s">
        <v>463</v>
      </c>
    </row>
    <row r="323" spans="1:65" s="13" customFormat="1" ht="11.25">
      <c r="B323" s="160"/>
      <c r="D323" s="161" t="s">
        <v>138</v>
      </c>
      <c r="E323" s="162" t="s">
        <v>1</v>
      </c>
      <c r="F323" s="163" t="s">
        <v>419</v>
      </c>
      <c r="H323" s="164">
        <v>65.400000000000006</v>
      </c>
      <c r="I323" s="165"/>
      <c r="L323" s="160"/>
      <c r="M323" s="166"/>
      <c r="N323" s="167"/>
      <c r="O323" s="167"/>
      <c r="P323" s="167"/>
      <c r="Q323" s="167"/>
      <c r="R323" s="167"/>
      <c r="S323" s="167"/>
      <c r="T323" s="168"/>
      <c r="AT323" s="162" t="s">
        <v>138</v>
      </c>
      <c r="AU323" s="162" t="s">
        <v>136</v>
      </c>
      <c r="AV323" s="13" t="s">
        <v>136</v>
      </c>
      <c r="AW323" s="13" t="s">
        <v>32</v>
      </c>
      <c r="AX323" s="13" t="s">
        <v>6</v>
      </c>
      <c r="AY323" s="162" t="s">
        <v>128</v>
      </c>
    </row>
    <row r="324" spans="1:65" s="2" customFormat="1" ht="24.2" customHeight="1">
      <c r="A324" s="33"/>
      <c r="B324" s="146"/>
      <c r="C324" s="147" t="s">
        <v>464</v>
      </c>
      <c r="D324" s="147" t="s">
        <v>131</v>
      </c>
      <c r="E324" s="148" t="s">
        <v>465</v>
      </c>
      <c r="F324" s="149" t="s">
        <v>466</v>
      </c>
      <c r="G324" s="150" t="s">
        <v>170</v>
      </c>
      <c r="H324" s="151">
        <v>4</v>
      </c>
      <c r="I324" s="152"/>
      <c r="J324" s="151">
        <f>ROUND(I324*H324,2)</f>
        <v>0</v>
      </c>
      <c r="K324" s="153"/>
      <c r="L324" s="34"/>
      <c r="M324" s="154" t="s">
        <v>1</v>
      </c>
      <c r="N324" s="155" t="s">
        <v>42</v>
      </c>
      <c r="O324" s="59"/>
      <c r="P324" s="156">
        <f>O324*H324</f>
        <v>0</v>
      </c>
      <c r="Q324" s="156">
        <v>2.5000000000000001E-4</v>
      </c>
      <c r="R324" s="156">
        <f>Q324*H324</f>
        <v>1E-3</v>
      </c>
      <c r="S324" s="156">
        <v>0</v>
      </c>
      <c r="T324" s="157">
        <f>S324*H324</f>
        <v>0</v>
      </c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R324" s="158" t="s">
        <v>216</v>
      </c>
      <c r="AT324" s="158" t="s">
        <v>131</v>
      </c>
      <c r="AU324" s="158" t="s">
        <v>136</v>
      </c>
      <c r="AY324" s="18" t="s">
        <v>128</v>
      </c>
      <c r="BE324" s="159">
        <f>IF(N324="základní",J324,0)</f>
        <v>0</v>
      </c>
      <c r="BF324" s="159">
        <f>IF(N324="snížená",J324,0)</f>
        <v>0</v>
      </c>
      <c r="BG324" s="159">
        <f>IF(N324="zákl. přenesená",J324,0)</f>
        <v>0</v>
      </c>
      <c r="BH324" s="159">
        <f>IF(N324="sníž. přenesená",J324,0)</f>
        <v>0</v>
      </c>
      <c r="BI324" s="159">
        <f>IF(N324="nulová",J324,0)</f>
        <v>0</v>
      </c>
      <c r="BJ324" s="18" t="s">
        <v>136</v>
      </c>
      <c r="BK324" s="159">
        <f>ROUND(I324*H324,2)</f>
        <v>0</v>
      </c>
      <c r="BL324" s="18" t="s">
        <v>216</v>
      </c>
      <c r="BM324" s="158" t="s">
        <v>467</v>
      </c>
    </row>
    <row r="325" spans="1:65" s="2" customFormat="1" ht="24.2" customHeight="1">
      <c r="A325" s="33"/>
      <c r="B325" s="146"/>
      <c r="C325" s="147" t="s">
        <v>468</v>
      </c>
      <c r="D325" s="147" t="s">
        <v>131</v>
      </c>
      <c r="E325" s="148" t="s">
        <v>469</v>
      </c>
      <c r="F325" s="149" t="s">
        <v>470</v>
      </c>
      <c r="G325" s="150" t="s">
        <v>310</v>
      </c>
      <c r="H325" s="151">
        <v>14</v>
      </c>
      <c r="I325" s="152"/>
      <c r="J325" s="151">
        <f>ROUND(I325*H325,2)</f>
        <v>0</v>
      </c>
      <c r="K325" s="153"/>
      <c r="L325" s="34"/>
      <c r="M325" s="154" t="s">
        <v>1</v>
      </c>
      <c r="N325" s="155" t="s">
        <v>42</v>
      </c>
      <c r="O325" s="59"/>
      <c r="P325" s="156">
        <f>O325*H325</f>
        <v>0</v>
      </c>
      <c r="Q325" s="156">
        <v>2.0999999999999999E-3</v>
      </c>
      <c r="R325" s="156">
        <f>Q325*H325</f>
        <v>2.9399999999999999E-2</v>
      </c>
      <c r="S325" s="156">
        <v>0</v>
      </c>
      <c r="T325" s="157">
        <f>S325*H325</f>
        <v>0</v>
      </c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R325" s="158" t="s">
        <v>216</v>
      </c>
      <c r="AT325" s="158" t="s">
        <v>131</v>
      </c>
      <c r="AU325" s="158" t="s">
        <v>136</v>
      </c>
      <c r="AY325" s="18" t="s">
        <v>128</v>
      </c>
      <c r="BE325" s="159">
        <f>IF(N325="základní",J325,0)</f>
        <v>0</v>
      </c>
      <c r="BF325" s="159">
        <f>IF(N325="snížená",J325,0)</f>
        <v>0</v>
      </c>
      <c r="BG325" s="159">
        <f>IF(N325="zákl. přenesená",J325,0)</f>
        <v>0</v>
      </c>
      <c r="BH325" s="159">
        <f>IF(N325="sníž. přenesená",J325,0)</f>
        <v>0</v>
      </c>
      <c r="BI325" s="159">
        <f>IF(N325="nulová",J325,0)</f>
        <v>0</v>
      </c>
      <c r="BJ325" s="18" t="s">
        <v>136</v>
      </c>
      <c r="BK325" s="159">
        <f>ROUND(I325*H325,2)</f>
        <v>0</v>
      </c>
      <c r="BL325" s="18" t="s">
        <v>216</v>
      </c>
      <c r="BM325" s="158" t="s">
        <v>471</v>
      </c>
    </row>
    <row r="326" spans="1:65" s="13" customFormat="1" ht="11.25">
      <c r="B326" s="160"/>
      <c r="D326" s="161" t="s">
        <v>138</v>
      </c>
      <c r="E326" s="162" t="s">
        <v>1</v>
      </c>
      <c r="F326" s="163" t="s">
        <v>472</v>
      </c>
      <c r="H326" s="164">
        <v>14</v>
      </c>
      <c r="I326" s="165"/>
      <c r="L326" s="160"/>
      <c r="M326" s="166"/>
      <c r="N326" s="167"/>
      <c r="O326" s="167"/>
      <c r="P326" s="167"/>
      <c r="Q326" s="167"/>
      <c r="R326" s="167"/>
      <c r="S326" s="167"/>
      <c r="T326" s="168"/>
      <c r="AT326" s="162" t="s">
        <v>138</v>
      </c>
      <c r="AU326" s="162" t="s">
        <v>136</v>
      </c>
      <c r="AV326" s="13" t="s">
        <v>136</v>
      </c>
      <c r="AW326" s="13" t="s">
        <v>32</v>
      </c>
      <c r="AX326" s="13" t="s">
        <v>6</v>
      </c>
      <c r="AY326" s="162" t="s">
        <v>128</v>
      </c>
    </row>
    <row r="327" spans="1:65" s="2" customFormat="1" ht="14.45" customHeight="1">
      <c r="A327" s="33"/>
      <c r="B327" s="146"/>
      <c r="C327" s="147" t="s">
        <v>473</v>
      </c>
      <c r="D327" s="147" t="s">
        <v>131</v>
      </c>
      <c r="E327" s="148" t="s">
        <v>474</v>
      </c>
      <c r="F327" s="149" t="s">
        <v>475</v>
      </c>
      <c r="G327" s="150" t="s">
        <v>170</v>
      </c>
      <c r="H327" s="151">
        <v>2</v>
      </c>
      <c r="I327" s="152"/>
      <c r="J327" s="151">
        <f>ROUND(I327*H327,2)</f>
        <v>0</v>
      </c>
      <c r="K327" s="153"/>
      <c r="L327" s="34"/>
      <c r="M327" s="154" t="s">
        <v>1</v>
      </c>
      <c r="N327" s="155" t="s">
        <v>42</v>
      </c>
      <c r="O327" s="59"/>
      <c r="P327" s="156">
        <f>O327*H327</f>
        <v>0</v>
      </c>
      <c r="Q327" s="156">
        <v>0</v>
      </c>
      <c r="R327" s="156">
        <f>Q327*H327</f>
        <v>0</v>
      </c>
      <c r="S327" s="156">
        <v>1.6500000000000001E-2</v>
      </c>
      <c r="T327" s="157">
        <f>S327*H327</f>
        <v>3.3000000000000002E-2</v>
      </c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R327" s="158" t="s">
        <v>216</v>
      </c>
      <c r="AT327" s="158" t="s">
        <v>131</v>
      </c>
      <c r="AU327" s="158" t="s">
        <v>136</v>
      </c>
      <c r="AY327" s="18" t="s">
        <v>128</v>
      </c>
      <c r="BE327" s="159">
        <f>IF(N327="základní",J327,0)</f>
        <v>0</v>
      </c>
      <c r="BF327" s="159">
        <f>IF(N327="snížená",J327,0)</f>
        <v>0</v>
      </c>
      <c r="BG327" s="159">
        <f>IF(N327="zákl. přenesená",J327,0)</f>
        <v>0</v>
      </c>
      <c r="BH327" s="159">
        <f>IF(N327="sníž. přenesená",J327,0)</f>
        <v>0</v>
      </c>
      <c r="BI327" s="159">
        <f>IF(N327="nulová",J327,0)</f>
        <v>0</v>
      </c>
      <c r="BJ327" s="18" t="s">
        <v>136</v>
      </c>
      <c r="BK327" s="159">
        <f>ROUND(I327*H327,2)</f>
        <v>0</v>
      </c>
      <c r="BL327" s="18" t="s">
        <v>216</v>
      </c>
      <c r="BM327" s="158" t="s">
        <v>476</v>
      </c>
    </row>
    <row r="328" spans="1:65" s="2" customFormat="1" ht="14.45" customHeight="1">
      <c r="A328" s="33"/>
      <c r="B328" s="146"/>
      <c r="C328" s="147" t="s">
        <v>477</v>
      </c>
      <c r="D328" s="147" t="s">
        <v>131</v>
      </c>
      <c r="E328" s="148" t="s">
        <v>478</v>
      </c>
      <c r="F328" s="149" t="s">
        <v>479</v>
      </c>
      <c r="G328" s="150" t="s">
        <v>170</v>
      </c>
      <c r="H328" s="151">
        <v>2</v>
      </c>
      <c r="I328" s="152"/>
      <c r="J328" s="151">
        <f>ROUND(I328*H328,2)</f>
        <v>0</v>
      </c>
      <c r="K328" s="153"/>
      <c r="L328" s="34"/>
      <c r="M328" s="154" t="s">
        <v>1</v>
      </c>
      <c r="N328" s="155" t="s">
        <v>42</v>
      </c>
      <c r="O328" s="59"/>
      <c r="P328" s="156">
        <f>O328*H328</f>
        <v>0</v>
      </c>
      <c r="Q328" s="156">
        <v>0</v>
      </c>
      <c r="R328" s="156">
        <f>Q328*H328</f>
        <v>0</v>
      </c>
      <c r="S328" s="156">
        <v>0</v>
      </c>
      <c r="T328" s="157">
        <f>S328*H328</f>
        <v>0</v>
      </c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R328" s="158" t="s">
        <v>216</v>
      </c>
      <c r="AT328" s="158" t="s">
        <v>131</v>
      </c>
      <c r="AU328" s="158" t="s">
        <v>136</v>
      </c>
      <c r="AY328" s="18" t="s">
        <v>128</v>
      </c>
      <c r="BE328" s="159">
        <f>IF(N328="základní",J328,0)</f>
        <v>0</v>
      </c>
      <c r="BF328" s="159">
        <f>IF(N328="snížená",J328,0)</f>
        <v>0</v>
      </c>
      <c r="BG328" s="159">
        <f>IF(N328="zákl. přenesená",J328,0)</f>
        <v>0</v>
      </c>
      <c r="BH328" s="159">
        <f>IF(N328="sníž. přenesená",J328,0)</f>
        <v>0</v>
      </c>
      <c r="BI328" s="159">
        <f>IF(N328="nulová",J328,0)</f>
        <v>0</v>
      </c>
      <c r="BJ328" s="18" t="s">
        <v>136</v>
      </c>
      <c r="BK328" s="159">
        <f>ROUND(I328*H328,2)</f>
        <v>0</v>
      </c>
      <c r="BL328" s="18" t="s">
        <v>216</v>
      </c>
      <c r="BM328" s="158" t="s">
        <v>480</v>
      </c>
    </row>
    <row r="329" spans="1:65" s="2" customFormat="1" ht="14.45" customHeight="1">
      <c r="A329" s="33"/>
      <c r="B329" s="146"/>
      <c r="C329" s="184" t="s">
        <v>481</v>
      </c>
      <c r="D329" s="184" t="s">
        <v>174</v>
      </c>
      <c r="E329" s="185" t="s">
        <v>482</v>
      </c>
      <c r="F329" s="186" t="s">
        <v>483</v>
      </c>
      <c r="G329" s="187" t="s">
        <v>170</v>
      </c>
      <c r="H329" s="188">
        <v>2</v>
      </c>
      <c r="I329" s="189"/>
      <c r="J329" s="188">
        <f>ROUND(I329*H329,2)</f>
        <v>0</v>
      </c>
      <c r="K329" s="190"/>
      <c r="L329" s="191"/>
      <c r="M329" s="192" t="s">
        <v>1</v>
      </c>
      <c r="N329" s="193" t="s">
        <v>42</v>
      </c>
      <c r="O329" s="59"/>
      <c r="P329" s="156">
        <f>O329*H329</f>
        <v>0</v>
      </c>
      <c r="Q329" s="156">
        <v>6.0000000000000001E-3</v>
      </c>
      <c r="R329" s="156">
        <f>Q329*H329</f>
        <v>1.2E-2</v>
      </c>
      <c r="S329" s="156">
        <v>0</v>
      </c>
      <c r="T329" s="157">
        <f>S329*H329</f>
        <v>0</v>
      </c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R329" s="158" t="s">
        <v>231</v>
      </c>
      <c r="AT329" s="158" t="s">
        <v>174</v>
      </c>
      <c r="AU329" s="158" t="s">
        <v>136</v>
      </c>
      <c r="AY329" s="18" t="s">
        <v>128</v>
      </c>
      <c r="BE329" s="159">
        <f>IF(N329="základní",J329,0)</f>
        <v>0</v>
      </c>
      <c r="BF329" s="159">
        <f>IF(N329="snížená",J329,0)</f>
        <v>0</v>
      </c>
      <c r="BG329" s="159">
        <f>IF(N329="zákl. přenesená",J329,0)</f>
        <v>0</v>
      </c>
      <c r="BH329" s="159">
        <f>IF(N329="sníž. přenesená",J329,0)</f>
        <v>0</v>
      </c>
      <c r="BI329" s="159">
        <f>IF(N329="nulová",J329,0)</f>
        <v>0</v>
      </c>
      <c r="BJ329" s="18" t="s">
        <v>136</v>
      </c>
      <c r="BK329" s="159">
        <f>ROUND(I329*H329,2)</f>
        <v>0</v>
      </c>
      <c r="BL329" s="18" t="s">
        <v>216</v>
      </c>
      <c r="BM329" s="158" t="s">
        <v>484</v>
      </c>
    </row>
    <row r="330" spans="1:65" s="2" customFormat="1" ht="24.2" customHeight="1">
      <c r="A330" s="33"/>
      <c r="B330" s="146"/>
      <c r="C330" s="147" t="s">
        <v>485</v>
      </c>
      <c r="D330" s="147" t="s">
        <v>131</v>
      </c>
      <c r="E330" s="148" t="s">
        <v>486</v>
      </c>
      <c r="F330" s="149" t="s">
        <v>487</v>
      </c>
      <c r="G330" s="150" t="s">
        <v>317</v>
      </c>
      <c r="H330" s="152"/>
      <c r="I330" s="152"/>
      <c r="J330" s="151">
        <f>ROUND(I330*H330,2)</f>
        <v>0</v>
      </c>
      <c r="K330" s="153"/>
      <c r="L330" s="34"/>
      <c r="M330" s="154" t="s">
        <v>1</v>
      </c>
      <c r="N330" s="155" t="s">
        <v>42</v>
      </c>
      <c r="O330" s="59"/>
      <c r="P330" s="156">
        <f>O330*H330</f>
        <v>0</v>
      </c>
      <c r="Q330" s="156">
        <v>0</v>
      </c>
      <c r="R330" s="156">
        <f>Q330*H330</f>
        <v>0</v>
      </c>
      <c r="S330" s="156">
        <v>0</v>
      </c>
      <c r="T330" s="157">
        <f>S330*H330</f>
        <v>0</v>
      </c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R330" s="158" t="s">
        <v>216</v>
      </c>
      <c r="AT330" s="158" t="s">
        <v>131</v>
      </c>
      <c r="AU330" s="158" t="s">
        <v>136</v>
      </c>
      <c r="AY330" s="18" t="s">
        <v>128</v>
      </c>
      <c r="BE330" s="159">
        <f>IF(N330="základní",J330,0)</f>
        <v>0</v>
      </c>
      <c r="BF330" s="159">
        <f>IF(N330="snížená",J330,0)</f>
        <v>0</v>
      </c>
      <c r="BG330" s="159">
        <f>IF(N330="zákl. přenesená",J330,0)</f>
        <v>0</v>
      </c>
      <c r="BH330" s="159">
        <f>IF(N330="sníž. přenesená",J330,0)</f>
        <v>0</v>
      </c>
      <c r="BI330" s="159">
        <f>IF(N330="nulová",J330,0)</f>
        <v>0</v>
      </c>
      <c r="BJ330" s="18" t="s">
        <v>136</v>
      </c>
      <c r="BK330" s="159">
        <f>ROUND(I330*H330,2)</f>
        <v>0</v>
      </c>
      <c r="BL330" s="18" t="s">
        <v>216</v>
      </c>
      <c r="BM330" s="158" t="s">
        <v>488</v>
      </c>
    </row>
    <row r="331" spans="1:65" s="12" customFormat="1" ht="25.9" customHeight="1">
      <c r="B331" s="134"/>
      <c r="D331" s="135" t="s">
        <v>75</v>
      </c>
      <c r="E331" s="136" t="s">
        <v>489</v>
      </c>
      <c r="F331" s="136" t="s">
        <v>490</v>
      </c>
      <c r="I331" s="137"/>
      <c r="J331" s="122">
        <f>BK331</f>
        <v>0</v>
      </c>
      <c r="L331" s="134"/>
      <c r="M331" s="138"/>
      <c r="N331" s="139"/>
      <c r="O331" s="139"/>
      <c r="P331" s="140">
        <f>P332</f>
        <v>0</v>
      </c>
      <c r="Q331" s="139"/>
      <c r="R331" s="140">
        <f>R332</f>
        <v>0</v>
      </c>
      <c r="S331" s="139"/>
      <c r="T331" s="141">
        <f>T332</f>
        <v>0</v>
      </c>
      <c r="AR331" s="135" t="s">
        <v>135</v>
      </c>
      <c r="AT331" s="142" t="s">
        <v>75</v>
      </c>
      <c r="AU331" s="142" t="s">
        <v>76</v>
      </c>
      <c r="AY331" s="135" t="s">
        <v>128</v>
      </c>
      <c r="BK331" s="143">
        <f>BK332</f>
        <v>0</v>
      </c>
    </row>
    <row r="332" spans="1:65" s="2" customFormat="1" ht="14.45" customHeight="1">
      <c r="A332" s="33"/>
      <c r="B332" s="146"/>
      <c r="C332" s="147" t="s">
        <v>491</v>
      </c>
      <c r="D332" s="147" t="s">
        <v>131</v>
      </c>
      <c r="E332" s="148" t="s">
        <v>492</v>
      </c>
      <c r="F332" s="149" t="s">
        <v>493</v>
      </c>
      <c r="G332" s="150" t="s">
        <v>395</v>
      </c>
      <c r="H332" s="151">
        <v>1</v>
      </c>
      <c r="I332" s="152"/>
      <c r="J332" s="151">
        <f>ROUND(I332*H332,2)</f>
        <v>0</v>
      </c>
      <c r="K332" s="153"/>
      <c r="L332" s="34"/>
      <c r="M332" s="154" t="s">
        <v>1</v>
      </c>
      <c r="N332" s="155" t="s">
        <v>42</v>
      </c>
      <c r="O332" s="59"/>
      <c r="P332" s="156">
        <f>O332*H332</f>
        <v>0</v>
      </c>
      <c r="Q332" s="156">
        <v>0</v>
      </c>
      <c r="R332" s="156">
        <f>Q332*H332</f>
        <v>0</v>
      </c>
      <c r="S332" s="156">
        <v>0</v>
      </c>
      <c r="T332" s="157">
        <f>S332*H332</f>
        <v>0</v>
      </c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R332" s="158" t="s">
        <v>494</v>
      </c>
      <c r="AT332" s="158" t="s">
        <v>131</v>
      </c>
      <c r="AU332" s="158" t="s">
        <v>6</v>
      </c>
      <c r="AY332" s="18" t="s">
        <v>128</v>
      </c>
      <c r="BE332" s="159">
        <f>IF(N332="základní",J332,0)</f>
        <v>0</v>
      </c>
      <c r="BF332" s="159">
        <f>IF(N332="snížená",J332,0)</f>
        <v>0</v>
      </c>
      <c r="BG332" s="159">
        <f>IF(N332="zákl. přenesená",J332,0)</f>
        <v>0</v>
      </c>
      <c r="BH332" s="159">
        <f>IF(N332="sníž. přenesená",J332,0)</f>
        <v>0</v>
      </c>
      <c r="BI332" s="159">
        <f>IF(N332="nulová",J332,0)</f>
        <v>0</v>
      </c>
      <c r="BJ332" s="18" t="s">
        <v>136</v>
      </c>
      <c r="BK332" s="159">
        <f>ROUND(I332*H332,2)</f>
        <v>0</v>
      </c>
      <c r="BL332" s="18" t="s">
        <v>494</v>
      </c>
      <c r="BM332" s="158" t="s">
        <v>495</v>
      </c>
    </row>
    <row r="333" spans="1:65" s="2" customFormat="1" ht="49.9" customHeight="1">
      <c r="A333" s="33"/>
      <c r="B333" s="34"/>
      <c r="C333" s="33"/>
      <c r="D333" s="33"/>
      <c r="E333" s="136" t="s">
        <v>496</v>
      </c>
      <c r="F333" s="136" t="s">
        <v>497</v>
      </c>
      <c r="G333" s="33"/>
      <c r="H333" s="33"/>
      <c r="I333" s="33"/>
      <c r="J333" s="122">
        <f t="shared" ref="J333:J364" si="0">BK333</f>
        <v>0</v>
      </c>
      <c r="K333" s="33"/>
      <c r="L333" s="34"/>
      <c r="M333" s="202"/>
      <c r="N333" s="203"/>
      <c r="O333" s="59"/>
      <c r="P333" s="59"/>
      <c r="Q333" s="59"/>
      <c r="R333" s="59"/>
      <c r="S333" s="59"/>
      <c r="T333" s="60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T333" s="18" t="s">
        <v>75</v>
      </c>
      <c r="AU333" s="18" t="s">
        <v>76</v>
      </c>
      <c r="AY333" s="18" t="s">
        <v>498</v>
      </c>
      <c r="BK333" s="159">
        <f>SUM(BK334:BK383)</f>
        <v>0</v>
      </c>
    </row>
    <row r="334" spans="1:65" s="2" customFormat="1" ht="16.350000000000001" customHeight="1">
      <c r="A334" s="33"/>
      <c r="B334" s="34"/>
      <c r="C334" s="204" t="s">
        <v>1</v>
      </c>
      <c r="D334" s="204" t="s">
        <v>131</v>
      </c>
      <c r="E334" s="205" t="s">
        <v>1</v>
      </c>
      <c r="F334" s="206" t="s">
        <v>1</v>
      </c>
      <c r="G334" s="207" t="s">
        <v>1</v>
      </c>
      <c r="H334" s="208"/>
      <c r="I334" s="208"/>
      <c r="J334" s="209">
        <f t="shared" si="0"/>
        <v>0</v>
      </c>
      <c r="K334" s="210"/>
      <c r="L334" s="34"/>
      <c r="M334" s="211" t="s">
        <v>1</v>
      </c>
      <c r="N334" s="212" t="s">
        <v>42</v>
      </c>
      <c r="O334" s="59"/>
      <c r="P334" s="59"/>
      <c r="Q334" s="59"/>
      <c r="R334" s="59"/>
      <c r="S334" s="59"/>
      <c r="T334" s="60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T334" s="18" t="s">
        <v>498</v>
      </c>
      <c r="AU334" s="18" t="s">
        <v>6</v>
      </c>
      <c r="AY334" s="18" t="s">
        <v>498</v>
      </c>
      <c r="BE334" s="159">
        <f t="shared" ref="BE334:BE365" si="1">IF(N334="základní",J334,0)</f>
        <v>0</v>
      </c>
      <c r="BF334" s="159">
        <f t="shared" ref="BF334:BF365" si="2">IF(N334="snížená",J334,0)</f>
        <v>0</v>
      </c>
      <c r="BG334" s="159">
        <f t="shared" ref="BG334:BG365" si="3">IF(N334="zákl. přenesená",J334,0)</f>
        <v>0</v>
      </c>
      <c r="BH334" s="159">
        <f t="shared" ref="BH334:BH365" si="4">IF(N334="sníž. přenesená",J334,0)</f>
        <v>0</v>
      </c>
      <c r="BI334" s="159">
        <f t="shared" ref="BI334:BI365" si="5">IF(N334="nulová",J334,0)</f>
        <v>0</v>
      </c>
      <c r="BJ334" s="18" t="s">
        <v>136</v>
      </c>
      <c r="BK334" s="159">
        <f t="shared" ref="BK334:BK365" si="6">I334*H334</f>
        <v>0</v>
      </c>
    </row>
    <row r="335" spans="1:65" s="2" customFormat="1" ht="16.350000000000001" customHeight="1">
      <c r="A335" s="33"/>
      <c r="B335" s="34"/>
      <c r="C335" s="204" t="s">
        <v>1</v>
      </c>
      <c r="D335" s="204" t="s">
        <v>131</v>
      </c>
      <c r="E335" s="205" t="s">
        <v>1</v>
      </c>
      <c r="F335" s="206" t="s">
        <v>1</v>
      </c>
      <c r="G335" s="207" t="s">
        <v>1</v>
      </c>
      <c r="H335" s="208"/>
      <c r="I335" s="208"/>
      <c r="J335" s="209">
        <f t="shared" si="0"/>
        <v>0</v>
      </c>
      <c r="K335" s="210"/>
      <c r="L335" s="34"/>
      <c r="M335" s="211" t="s">
        <v>1</v>
      </c>
      <c r="N335" s="212" t="s">
        <v>42</v>
      </c>
      <c r="O335" s="59"/>
      <c r="P335" s="59"/>
      <c r="Q335" s="59"/>
      <c r="R335" s="59"/>
      <c r="S335" s="59"/>
      <c r="T335" s="60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T335" s="18" t="s">
        <v>498</v>
      </c>
      <c r="AU335" s="18" t="s">
        <v>6</v>
      </c>
      <c r="AY335" s="18" t="s">
        <v>498</v>
      </c>
      <c r="BE335" s="159">
        <f t="shared" si="1"/>
        <v>0</v>
      </c>
      <c r="BF335" s="159">
        <f t="shared" si="2"/>
        <v>0</v>
      </c>
      <c r="BG335" s="159">
        <f t="shared" si="3"/>
        <v>0</v>
      </c>
      <c r="BH335" s="159">
        <f t="shared" si="4"/>
        <v>0</v>
      </c>
      <c r="BI335" s="159">
        <f t="shared" si="5"/>
        <v>0</v>
      </c>
      <c r="BJ335" s="18" t="s">
        <v>136</v>
      </c>
      <c r="BK335" s="159">
        <f t="shared" si="6"/>
        <v>0</v>
      </c>
    </row>
    <row r="336" spans="1:65" s="2" customFormat="1" ht="16.350000000000001" customHeight="1">
      <c r="A336" s="33"/>
      <c r="B336" s="34"/>
      <c r="C336" s="204" t="s">
        <v>1</v>
      </c>
      <c r="D336" s="204" t="s">
        <v>131</v>
      </c>
      <c r="E336" s="205" t="s">
        <v>1</v>
      </c>
      <c r="F336" s="206" t="s">
        <v>1</v>
      </c>
      <c r="G336" s="207" t="s">
        <v>1</v>
      </c>
      <c r="H336" s="208"/>
      <c r="I336" s="208"/>
      <c r="J336" s="209">
        <f t="shared" si="0"/>
        <v>0</v>
      </c>
      <c r="K336" s="210"/>
      <c r="L336" s="34"/>
      <c r="M336" s="211" t="s">
        <v>1</v>
      </c>
      <c r="N336" s="212" t="s">
        <v>42</v>
      </c>
      <c r="O336" s="59"/>
      <c r="P336" s="59"/>
      <c r="Q336" s="59"/>
      <c r="R336" s="59"/>
      <c r="S336" s="59"/>
      <c r="T336" s="60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T336" s="18" t="s">
        <v>498</v>
      </c>
      <c r="AU336" s="18" t="s">
        <v>6</v>
      </c>
      <c r="AY336" s="18" t="s">
        <v>498</v>
      </c>
      <c r="BE336" s="159">
        <f t="shared" si="1"/>
        <v>0</v>
      </c>
      <c r="BF336" s="159">
        <f t="shared" si="2"/>
        <v>0</v>
      </c>
      <c r="BG336" s="159">
        <f t="shared" si="3"/>
        <v>0</v>
      </c>
      <c r="BH336" s="159">
        <f t="shared" si="4"/>
        <v>0</v>
      </c>
      <c r="BI336" s="159">
        <f t="shared" si="5"/>
        <v>0</v>
      </c>
      <c r="BJ336" s="18" t="s">
        <v>136</v>
      </c>
      <c r="BK336" s="159">
        <f t="shared" si="6"/>
        <v>0</v>
      </c>
    </row>
    <row r="337" spans="1:63" s="2" customFormat="1" ht="16.350000000000001" customHeight="1">
      <c r="A337" s="33"/>
      <c r="B337" s="34"/>
      <c r="C337" s="204" t="s">
        <v>1</v>
      </c>
      <c r="D337" s="204" t="s">
        <v>131</v>
      </c>
      <c r="E337" s="205" t="s">
        <v>1</v>
      </c>
      <c r="F337" s="206" t="s">
        <v>1</v>
      </c>
      <c r="G337" s="207" t="s">
        <v>1</v>
      </c>
      <c r="H337" s="208"/>
      <c r="I337" s="208"/>
      <c r="J337" s="209">
        <f t="shared" si="0"/>
        <v>0</v>
      </c>
      <c r="K337" s="210"/>
      <c r="L337" s="34"/>
      <c r="M337" s="211" t="s">
        <v>1</v>
      </c>
      <c r="N337" s="212" t="s">
        <v>42</v>
      </c>
      <c r="O337" s="59"/>
      <c r="P337" s="59"/>
      <c r="Q337" s="59"/>
      <c r="R337" s="59"/>
      <c r="S337" s="59"/>
      <c r="T337" s="60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T337" s="18" t="s">
        <v>498</v>
      </c>
      <c r="AU337" s="18" t="s">
        <v>6</v>
      </c>
      <c r="AY337" s="18" t="s">
        <v>498</v>
      </c>
      <c r="BE337" s="159">
        <f t="shared" si="1"/>
        <v>0</v>
      </c>
      <c r="BF337" s="159">
        <f t="shared" si="2"/>
        <v>0</v>
      </c>
      <c r="BG337" s="159">
        <f t="shared" si="3"/>
        <v>0</v>
      </c>
      <c r="BH337" s="159">
        <f t="shared" si="4"/>
        <v>0</v>
      </c>
      <c r="BI337" s="159">
        <f t="shared" si="5"/>
        <v>0</v>
      </c>
      <c r="BJ337" s="18" t="s">
        <v>136</v>
      </c>
      <c r="BK337" s="159">
        <f t="shared" si="6"/>
        <v>0</v>
      </c>
    </row>
    <row r="338" spans="1:63" s="2" customFormat="1" ht="16.350000000000001" customHeight="1">
      <c r="A338" s="33"/>
      <c r="B338" s="34"/>
      <c r="C338" s="204" t="s">
        <v>1</v>
      </c>
      <c r="D338" s="204" t="s">
        <v>131</v>
      </c>
      <c r="E338" s="205" t="s">
        <v>1</v>
      </c>
      <c r="F338" s="206" t="s">
        <v>1</v>
      </c>
      <c r="G338" s="207" t="s">
        <v>1</v>
      </c>
      <c r="H338" s="208"/>
      <c r="I338" s="208"/>
      <c r="J338" s="209">
        <f t="shared" si="0"/>
        <v>0</v>
      </c>
      <c r="K338" s="210"/>
      <c r="L338" s="34"/>
      <c r="M338" s="211" t="s">
        <v>1</v>
      </c>
      <c r="N338" s="212" t="s">
        <v>42</v>
      </c>
      <c r="O338" s="59"/>
      <c r="P338" s="59"/>
      <c r="Q338" s="59"/>
      <c r="R338" s="59"/>
      <c r="S338" s="59"/>
      <c r="T338" s="60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T338" s="18" t="s">
        <v>498</v>
      </c>
      <c r="AU338" s="18" t="s">
        <v>6</v>
      </c>
      <c r="AY338" s="18" t="s">
        <v>498</v>
      </c>
      <c r="BE338" s="159">
        <f t="shared" si="1"/>
        <v>0</v>
      </c>
      <c r="BF338" s="159">
        <f t="shared" si="2"/>
        <v>0</v>
      </c>
      <c r="BG338" s="159">
        <f t="shared" si="3"/>
        <v>0</v>
      </c>
      <c r="BH338" s="159">
        <f t="shared" si="4"/>
        <v>0</v>
      </c>
      <c r="BI338" s="159">
        <f t="shared" si="5"/>
        <v>0</v>
      </c>
      <c r="BJ338" s="18" t="s">
        <v>136</v>
      </c>
      <c r="BK338" s="159">
        <f t="shared" si="6"/>
        <v>0</v>
      </c>
    </row>
    <row r="339" spans="1:63" s="2" customFormat="1" ht="16.350000000000001" customHeight="1">
      <c r="A339" s="33"/>
      <c r="B339" s="34"/>
      <c r="C339" s="204" t="s">
        <v>1</v>
      </c>
      <c r="D339" s="204" t="s">
        <v>131</v>
      </c>
      <c r="E339" s="205" t="s">
        <v>1</v>
      </c>
      <c r="F339" s="206" t="s">
        <v>1</v>
      </c>
      <c r="G339" s="207" t="s">
        <v>1</v>
      </c>
      <c r="H339" s="208"/>
      <c r="I339" s="208"/>
      <c r="J339" s="209">
        <f t="shared" si="0"/>
        <v>0</v>
      </c>
      <c r="K339" s="210"/>
      <c r="L339" s="34"/>
      <c r="M339" s="211" t="s">
        <v>1</v>
      </c>
      <c r="N339" s="212" t="s">
        <v>42</v>
      </c>
      <c r="O339" s="59"/>
      <c r="P339" s="59"/>
      <c r="Q339" s="59"/>
      <c r="R339" s="59"/>
      <c r="S339" s="59"/>
      <c r="T339" s="60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T339" s="18" t="s">
        <v>498</v>
      </c>
      <c r="AU339" s="18" t="s">
        <v>6</v>
      </c>
      <c r="AY339" s="18" t="s">
        <v>498</v>
      </c>
      <c r="BE339" s="159">
        <f t="shared" si="1"/>
        <v>0</v>
      </c>
      <c r="BF339" s="159">
        <f t="shared" si="2"/>
        <v>0</v>
      </c>
      <c r="BG339" s="159">
        <f t="shared" si="3"/>
        <v>0</v>
      </c>
      <c r="BH339" s="159">
        <f t="shared" si="4"/>
        <v>0</v>
      </c>
      <c r="BI339" s="159">
        <f t="shared" si="5"/>
        <v>0</v>
      </c>
      <c r="BJ339" s="18" t="s">
        <v>136</v>
      </c>
      <c r="BK339" s="159">
        <f t="shared" si="6"/>
        <v>0</v>
      </c>
    </row>
    <row r="340" spans="1:63" s="2" customFormat="1" ht="16.350000000000001" customHeight="1">
      <c r="A340" s="33"/>
      <c r="B340" s="34"/>
      <c r="C340" s="204" t="s">
        <v>1</v>
      </c>
      <c r="D340" s="204" t="s">
        <v>131</v>
      </c>
      <c r="E340" s="205" t="s">
        <v>1</v>
      </c>
      <c r="F340" s="206" t="s">
        <v>1</v>
      </c>
      <c r="G340" s="207" t="s">
        <v>1</v>
      </c>
      <c r="H340" s="208"/>
      <c r="I340" s="208"/>
      <c r="J340" s="209">
        <f t="shared" si="0"/>
        <v>0</v>
      </c>
      <c r="K340" s="210"/>
      <c r="L340" s="34"/>
      <c r="M340" s="211" t="s">
        <v>1</v>
      </c>
      <c r="N340" s="212" t="s">
        <v>42</v>
      </c>
      <c r="O340" s="59"/>
      <c r="P340" s="59"/>
      <c r="Q340" s="59"/>
      <c r="R340" s="59"/>
      <c r="S340" s="59"/>
      <c r="T340" s="60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T340" s="18" t="s">
        <v>498</v>
      </c>
      <c r="AU340" s="18" t="s">
        <v>6</v>
      </c>
      <c r="AY340" s="18" t="s">
        <v>498</v>
      </c>
      <c r="BE340" s="159">
        <f t="shared" si="1"/>
        <v>0</v>
      </c>
      <c r="BF340" s="159">
        <f t="shared" si="2"/>
        <v>0</v>
      </c>
      <c r="BG340" s="159">
        <f t="shared" si="3"/>
        <v>0</v>
      </c>
      <c r="BH340" s="159">
        <f t="shared" si="4"/>
        <v>0</v>
      </c>
      <c r="BI340" s="159">
        <f t="shared" si="5"/>
        <v>0</v>
      </c>
      <c r="BJ340" s="18" t="s">
        <v>136</v>
      </c>
      <c r="BK340" s="159">
        <f t="shared" si="6"/>
        <v>0</v>
      </c>
    </row>
    <row r="341" spans="1:63" s="2" customFormat="1" ht="16.350000000000001" customHeight="1">
      <c r="A341" s="33"/>
      <c r="B341" s="34"/>
      <c r="C341" s="204" t="s">
        <v>1</v>
      </c>
      <c r="D341" s="204" t="s">
        <v>131</v>
      </c>
      <c r="E341" s="205" t="s">
        <v>1</v>
      </c>
      <c r="F341" s="206" t="s">
        <v>1</v>
      </c>
      <c r="G341" s="207" t="s">
        <v>1</v>
      </c>
      <c r="H341" s="208"/>
      <c r="I341" s="208"/>
      <c r="J341" s="209">
        <f t="shared" si="0"/>
        <v>0</v>
      </c>
      <c r="K341" s="210"/>
      <c r="L341" s="34"/>
      <c r="M341" s="211" t="s">
        <v>1</v>
      </c>
      <c r="N341" s="212" t="s">
        <v>42</v>
      </c>
      <c r="O341" s="59"/>
      <c r="P341" s="59"/>
      <c r="Q341" s="59"/>
      <c r="R341" s="59"/>
      <c r="S341" s="59"/>
      <c r="T341" s="60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T341" s="18" t="s">
        <v>498</v>
      </c>
      <c r="AU341" s="18" t="s">
        <v>6</v>
      </c>
      <c r="AY341" s="18" t="s">
        <v>498</v>
      </c>
      <c r="BE341" s="159">
        <f t="shared" si="1"/>
        <v>0</v>
      </c>
      <c r="BF341" s="159">
        <f t="shared" si="2"/>
        <v>0</v>
      </c>
      <c r="BG341" s="159">
        <f t="shared" si="3"/>
        <v>0</v>
      </c>
      <c r="BH341" s="159">
        <f t="shared" si="4"/>
        <v>0</v>
      </c>
      <c r="BI341" s="159">
        <f t="shared" si="5"/>
        <v>0</v>
      </c>
      <c r="BJ341" s="18" t="s">
        <v>136</v>
      </c>
      <c r="BK341" s="159">
        <f t="shared" si="6"/>
        <v>0</v>
      </c>
    </row>
    <row r="342" spans="1:63" s="2" customFormat="1" ht="16.350000000000001" customHeight="1">
      <c r="A342" s="33"/>
      <c r="B342" s="34"/>
      <c r="C342" s="204" t="s">
        <v>1</v>
      </c>
      <c r="D342" s="204" t="s">
        <v>131</v>
      </c>
      <c r="E342" s="205" t="s">
        <v>1</v>
      </c>
      <c r="F342" s="206" t="s">
        <v>1</v>
      </c>
      <c r="G342" s="207" t="s">
        <v>1</v>
      </c>
      <c r="H342" s="208"/>
      <c r="I342" s="208"/>
      <c r="J342" s="209">
        <f t="shared" si="0"/>
        <v>0</v>
      </c>
      <c r="K342" s="210"/>
      <c r="L342" s="34"/>
      <c r="M342" s="211" t="s">
        <v>1</v>
      </c>
      <c r="N342" s="212" t="s">
        <v>42</v>
      </c>
      <c r="O342" s="59"/>
      <c r="P342" s="59"/>
      <c r="Q342" s="59"/>
      <c r="R342" s="59"/>
      <c r="S342" s="59"/>
      <c r="T342" s="60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T342" s="18" t="s">
        <v>498</v>
      </c>
      <c r="AU342" s="18" t="s">
        <v>6</v>
      </c>
      <c r="AY342" s="18" t="s">
        <v>498</v>
      </c>
      <c r="BE342" s="159">
        <f t="shared" si="1"/>
        <v>0</v>
      </c>
      <c r="BF342" s="159">
        <f t="shared" si="2"/>
        <v>0</v>
      </c>
      <c r="BG342" s="159">
        <f t="shared" si="3"/>
        <v>0</v>
      </c>
      <c r="BH342" s="159">
        <f t="shared" si="4"/>
        <v>0</v>
      </c>
      <c r="BI342" s="159">
        <f t="shared" si="5"/>
        <v>0</v>
      </c>
      <c r="BJ342" s="18" t="s">
        <v>136</v>
      </c>
      <c r="BK342" s="159">
        <f t="shared" si="6"/>
        <v>0</v>
      </c>
    </row>
    <row r="343" spans="1:63" s="2" customFormat="1" ht="16.350000000000001" customHeight="1">
      <c r="A343" s="33"/>
      <c r="B343" s="34"/>
      <c r="C343" s="204" t="s">
        <v>1</v>
      </c>
      <c r="D343" s="204" t="s">
        <v>131</v>
      </c>
      <c r="E343" s="205" t="s">
        <v>1</v>
      </c>
      <c r="F343" s="206" t="s">
        <v>1</v>
      </c>
      <c r="G343" s="207" t="s">
        <v>1</v>
      </c>
      <c r="H343" s="208"/>
      <c r="I343" s="208"/>
      <c r="J343" s="209">
        <f t="shared" si="0"/>
        <v>0</v>
      </c>
      <c r="K343" s="210"/>
      <c r="L343" s="34"/>
      <c r="M343" s="211" t="s">
        <v>1</v>
      </c>
      <c r="N343" s="212" t="s">
        <v>42</v>
      </c>
      <c r="O343" s="59"/>
      <c r="P343" s="59"/>
      <c r="Q343" s="59"/>
      <c r="R343" s="59"/>
      <c r="S343" s="59"/>
      <c r="T343" s="60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T343" s="18" t="s">
        <v>498</v>
      </c>
      <c r="AU343" s="18" t="s">
        <v>6</v>
      </c>
      <c r="AY343" s="18" t="s">
        <v>498</v>
      </c>
      <c r="BE343" s="159">
        <f t="shared" si="1"/>
        <v>0</v>
      </c>
      <c r="BF343" s="159">
        <f t="shared" si="2"/>
        <v>0</v>
      </c>
      <c r="BG343" s="159">
        <f t="shared" si="3"/>
        <v>0</v>
      </c>
      <c r="BH343" s="159">
        <f t="shared" si="4"/>
        <v>0</v>
      </c>
      <c r="BI343" s="159">
        <f t="shared" si="5"/>
        <v>0</v>
      </c>
      <c r="BJ343" s="18" t="s">
        <v>136</v>
      </c>
      <c r="BK343" s="159">
        <f t="shared" si="6"/>
        <v>0</v>
      </c>
    </row>
    <row r="344" spans="1:63" s="2" customFormat="1" ht="16.350000000000001" customHeight="1">
      <c r="A344" s="33"/>
      <c r="B344" s="34"/>
      <c r="C344" s="204" t="s">
        <v>1</v>
      </c>
      <c r="D344" s="204" t="s">
        <v>131</v>
      </c>
      <c r="E344" s="205" t="s">
        <v>1</v>
      </c>
      <c r="F344" s="206" t="s">
        <v>1</v>
      </c>
      <c r="G344" s="207" t="s">
        <v>1</v>
      </c>
      <c r="H344" s="208"/>
      <c r="I344" s="208"/>
      <c r="J344" s="209">
        <f t="shared" si="0"/>
        <v>0</v>
      </c>
      <c r="K344" s="210"/>
      <c r="L344" s="34"/>
      <c r="M344" s="211" t="s">
        <v>1</v>
      </c>
      <c r="N344" s="212" t="s">
        <v>42</v>
      </c>
      <c r="O344" s="59"/>
      <c r="P344" s="59"/>
      <c r="Q344" s="59"/>
      <c r="R344" s="59"/>
      <c r="S344" s="59"/>
      <c r="T344" s="60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T344" s="18" t="s">
        <v>498</v>
      </c>
      <c r="AU344" s="18" t="s">
        <v>6</v>
      </c>
      <c r="AY344" s="18" t="s">
        <v>498</v>
      </c>
      <c r="BE344" s="159">
        <f t="shared" si="1"/>
        <v>0</v>
      </c>
      <c r="BF344" s="159">
        <f t="shared" si="2"/>
        <v>0</v>
      </c>
      <c r="BG344" s="159">
        <f t="shared" si="3"/>
        <v>0</v>
      </c>
      <c r="BH344" s="159">
        <f t="shared" si="4"/>
        <v>0</v>
      </c>
      <c r="BI344" s="159">
        <f t="shared" si="5"/>
        <v>0</v>
      </c>
      <c r="BJ344" s="18" t="s">
        <v>136</v>
      </c>
      <c r="BK344" s="159">
        <f t="shared" si="6"/>
        <v>0</v>
      </c>
    </row>
    <row r="345" spans="1:63" s="2" customFormat="1" ht="16.350000000000001" customHeight="1">
      <c r="A345" s="33"/>
      <c r="B345" s="34"/>
      <c r="C345" s="204" t="s">
        <v>1</v>
      </c>
      <c r="D345" s="204" t="s">
        <v>131</v>
      </c>
      <c r="E345" s="205" t="s">
        <v>1</v>
      </c>
      <c r="F345" s="206" t="s">
        <v>1</v>
      </c>
      <c r="G345" s="207" t="s">
        <v>1</v>
      </c>
      <c r="H345" s="208"/>
      <c r="I345" s="208"/>
      <c r="J345" s="209">
        <f t="shared" si="0"/>
        <v>0</v>
      </c>
      <c r="K345" s="210"/>
      <c r="L345" s="34"/>
      <c r="M345" s="211" t="s">
        <v>1</v>
      </c>
      <c r="N345" s="212" t="s">
        <v>42</v>
      </c>
      <c r="O345" s="59"/>
      <c r="P345" s="59"/>
      <c r="Q345" s="59"/>
      <c r="R345" s="59"/>
      <c r="S345" s="59"/>
      <c r="T345" s="60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T345" s="18" t="s">
        <v>498</v>
      </c>
      <c r="AU345" s="18" t="s">
        <v>6</v>
      </c>
      <c r="AY345" s="18" t="s">
        <v>498</v>
      </c>
      <c r="BE345" s="159">
        <f t="shared" si="1"/>
        <v>0</v>
      </c>
      <c r="BF345" s="159">
        <f t="shared" si="2"/>
        <v>0</v>
      </c>
      <c r="BG345" s="159">
        <f t="shared" si="3"/>
        <v>0</v>
      </c>
      <c r="BH345" s="159">
        <f t="shared" si="4"/>
        <v>0</v>
      </c>
      <c r="BI345" s="159">
        <f t="shared" si="5"/>
        <v>0</v>
      </c>
      <c r="BJ345" s="18" t="s">
        <v>136</v>
      </c>
      <c r="BK345" s="159">
        <f t="shared" si="6"/>
        <v>0</v>
      </c>
    </row>
    <row r="346" spans="1:63" s="2" customFormat="1" ht="16.350000000000001" customHeight="1">
      <c r="A346" s="33"/>
      <c r="B346" s="34"/>
      <c r="C346" s="204" t="s">
        <v>1</v>
      </c>
      <c r="D346" s="204" t="s">
        <v>131</v>
      </c>
      <c r="E346" s="205" t="s">
        <v>1</v>
      </c>
      <c r="F346" s="206" t="s">
        <v>1</v>
      </c>
      <c r="G346" s="207" t="s">
        <v>1</v>
      </c>
      <c r="H346" s="208"/>
      <c r="I346" s="208"/>
      <c r="J346" s="209">
        <f t="shared" si="0"/>
        <v>0</v>
      </c>
      <c r="K346" s="210"/>
      <c r="L346" s="34"/>
      <c r="M346" s="211" t="s">
        <v>1</v>
      </c>
      <c r="N346" s="212" t="s">
        <v>42</v>
      </c>
      <c r="O346" s="59"/>
      <c r="P346" s="59"/>
      <c r="Q346" s="59"/>
      <c r="R346" s="59"/>
      <c r="S346" s="59"/>
      <c r="T346" s="60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T346" s="18" t="s">
        <v>498</v>
      </c>
      <c r="AU346" s="18" t="s">
        <v>6</v>
      </c>
      <c r="AY346" s="18" t="s">
        <v>498</v>
      </c>
      <c r="BE346" s="159">
        <f t="shared" si="1"/>
        <v>0</v>
      </c>
      <c r="BF346" s="159">
        <f t="shared" si="2"/>
        <v>0</v>
      </c>
      <c r="BG346" s="159">
        <f t="shared" si="3"/>
        <v>0</v>
      </c>
      <c r="BH346" s="159">
        <f t="shared" si="4"/>
        <v>0</v>
      </c>
      <c r="BI346" s="159">
        <f t="shared" si="5"/>
        <v>0</v>
      </c>
      <c r="BJ346" s="18" t="s">
        <v>136</v>
      </c>
      <c r="BK346" s="159">
        <f t="shared" si="6"/>
        <v>0</v>
      </c>
    </row>
    <row r="347" spans="1:63" s="2" customFormat="1" ht="16.350000000000001" customHeight="1">
      <c r="A347" s="33"/>
      <c r="B347" s="34"/>
      <c r="C347" s="204" t="s">
        <v>1</v>
      </c>
      <c r="D347" s="204" t="s">
        <v>131</v>
      </c>
      <c r="E347" s="205" t="s">
        <v>1</v>
      </c>
      <c r="F347" s="206" t="s">
        <v>1</v>
      </c>
      <c r="G347" s="207" t="s">
        <v>1</v>
      </c>
      <c r="H347" s="208"/>
      <c r="I347" s="208"/>
      <c r="J347" s="209">
        <f t="shared" si="0"/>
        <v>0</v>
      </c>
      <c r="K347" s="210"/>
      <c r="L347" s="34"/>
      <c r="M347" s="211" t="s">
        <v>1</v>
      </c>
      <c r="N347" s="212" t="s">
        <v>42</v>
      </c>
      <c r="O347" s="59"/>
      <c r="P347" s="59"/>
      <c r="Q347" s="59"/>
      <c r="R347" s="59"/>
      <c r="S347" s="59"/>
      <c r="T347" s="60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T347" s="18" t="s">
        <v>498</v>
      </c>
      <c r="AU347" s="18" t="s">
        <v>6</v>
      </c>
      <c r="AY347" s="18" t="s">
        <v>498</v>
      </c>
      <c r="BE347" s="159">
        <f t="shared" si="1"/>
        <v>0</v>
      </c>
      <c r="BF347" s="159">
        <f t="shared" si="2"/>
        <v>0</v>
      </c>
      <c r="BG347" s="159">
        <f t="shared" si="3"/>
        <v>0</v>
      </c>
      <c r="BH347" s="159">
        <f t="shared" si="4"/>
        <v>0</v>
      </c>
      <c r="BI347" s="159">
        <f t="shared" si="5"/>
        <v>0</v>
      </c>
      <c r="BJ347" s="18" t="s">
        <v>136</v>
      </c>
      <c r="BK347" s="159">
        <f t="shared" si="6"/>
        <v>0</v>
      </c>
    </row>
    <row r="348" spans="1:63" s="2" customFormat="1" ht="16.350000000000001" customHeight="1">
      <c r="A348" s="33"/>
      <c r="B348" s="34"/>
      <c r="C348" s="204" t="s">
        <v>1</v>
      </c>
      <c r="D348" s="204" t="s">
        <v>131</v>
      </c>
      <c r="E348" s="205" t="s">
        <v>1</v>
      </c>
      <c r="F348" s="206" t="s">
        <v>1</v>
      </c>
      <c r="G348" s="207" t="s">
        <v>1</v>
      </c>
      <c r="H348" s="208"/>
      <c r="I348" s="208"/>
      <c r="J348" s="209">
        <f t="shared" si="0"/>
        <v>0</v>
      </c>
      <c r="K348" s="210"/>
      <c r="L348" s="34"/>
      <c r="M348" s="211" t="s">
        <v>1</v>
      </c>
      <c r="N348" s="212" t="s">
        <v>42</v>
      </c>
      <c r="O348" s="59"/>
      <c r="P348" s="59"/>
      <c r="Q348" s="59"/>
      <c r="R348" s="59"/>
      <c r="S348" s="59"/>
      <c r="T348" s="60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T348" s="18" t="s">
        <v>498</v>
      </c>
      <c r="AU348" s="18" t="s">
        <v>6</v>
      </c>
      <c r="AY348" s="18" t="s">
        <v>498</v>
      </c>
      <c r="BE348" s="159">
        <f t="shared" si="1"/>
        <v>0</v>
      </c>
      <c r="BF348" s="159">
        <f t="shared" si="2"/>
        <v>0</v>
      </c>
      <c r="BG348" s="159">
        <f t="shared" si="3"/>
        <v>0</v>
      </c>
      <c r="BH348" s="159">
        <f t="shared" si="4"/>
        <v>0</v>
      </c>
      <c r="BI348" s="159">
        <f t="shared" si="5"/>
        <v>0</v>
      </c>
      <c r="BJ348" s="18" t="s">
        <v>136</v>
      </c>
      <c r="BK348" s="159">
        <f t="shared" si="6"/>
        <v>0</v>
      </c>
    </row>
    <row r="349" spans="1:63" s="2" customFormat="1" ht="16.350000000000001" customHeight="1">
      <c r="A349" s="33"/>
      <c r="B349" s="34"/>
      <c r="C349" s="204" t="s">
        <v>1</v>
      </c>
      <c r="D349" s="204" t="s">
        <v>131</v>
      </c>
      <c r="E349" s="205" t="s">
        <v>1</v>
      </c>
      <c r="F349" s="206" t="s">
        <v>1</v>
      </c>
      <c r="G349" s="207" t="s">
        <v>1</v>
      </c>
      <c r="H349" s="208"/>
      <c r="I349" s="208"/>
      <c r="J349" s="209">
        <f t="shared" si="0"/>
        <v>0</v>
      </c>
      <c r="K349" s="210"/>
      <c r="L349" s="34"/>
      <c r="M349" s="211" t="s">
        <v>1</v>
      </c>
      <c r="N349" s="212" t="s">
        <v>42</v>
      </c>
      <c r="O349" s="59"/>
      <c r="P349" s="59"/>
      <c r="Q349" s="59"/>
      <c r="R349" s="59"/>
      <c r="S349" s="59"/>
      <c r="T349" s="60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T349" s="18" t="s">
        <v>498</v>
      </c>
      <c r="AU349" s="18" t="s">
        <v>6</v>
      </c>
      <c r="AY349" s="18" t="s">
        <v>498</v>
      </c>
      <c r="BE349" s="159">
        <f t="shared" si="1"/>
        <v>0</v>
      </c>
      <c r="BF349" s="159">
        <f t="shared" si="2"/>
        <v>0</v>
      </c>
      <c r="BG349" s="159">
        <f t="shared" si="3"/>
        <v>0</v>
      </c>
      <c r="BH349" s="159">
        <f t="shared" si="4"/>
        <v>0</v>
      </c>
      <c r="BI349" s="159">
        <f t="shared" si="5"/>
        <v>0</v>
      </c>
      <c r="BJ349" s="18" t="s">
        <v>136</v>
      </c>
      <c r="BK349" s="159">
        <f t="shared" si="6"/>
        <v>0</v>
      </c>
    </row>
    <row r="350" spans="1:63" s="2" customFormat="1" ht="16.350000000000001" customHeight="1">
      <c r="A350" s="33"/>
      <c r="B350" s="34"/>
      <c r="C350" s="204" t="s">
        <v>1</v>
      </c>
      <c r="D350" s="204" t="s">
        <v>131</v>
      </c>
      <c r="E350" s="205" t="s">
        <v>1</v>
      </c>
      <c r="F350" s="206" t="s">
        <v>1</v>
      </c>
      <c r="G350" s="207" t="s">
        <v>1</v>
      </c>
      <c r="H350" s="208"/>
      <c r="I350" s="208"/>
      <c r="J350" s="209">
        <f t="shared" si="0"/>
        <v>0</v>
      </c>
      <c r="K350" s="210"/>
      <c r="L350" s="34"/>
      <c r="M350" s="211" t="s">
        <v>1</v>
      </c>
      <c r="N350" s="212" t="s">
        <v>42</v>
      </c>
      <c r="O350" s="59"/>
      <c r="P350" s="59"/>
      <c r="Q350" s="59"/>
      <c r="R350" s="59"/>
      <c r="S350" s="59"/>
      <c r="T350" s="60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T350" s="18" t="s">
        <v>498</v>
      </c>
      <c r="AU350" s="18" t="s">
        <v>6</v>
      </c>
      <c r="AY350" s="18" t="s">
        <v>498</v>
      </c>
      <c r="BE350" s="159">
        <f t="shared" si="1"/>
        <v>0</v>
      </c>
      <c r="BF350" s="159">
        <f t="shared" si="2"/>
        <v>0</v>
      </c>
      <c r="BG350" s="159">
        <f t="shared" si="3"/>
        <v>0</v>
      </c>
      <c r="BH350" s="159">
        <f t="shared" si="4"/>
        <v>0</v>
      </c>
      <c r="BI350" s="159">
        <f t="shared" si="5"/>
        <v>0</v>
      </c>
      <c r="BJ350" s="18" t="s">
        <v>136</v>
      </c>
      <c r="BK350" s="159">
        <f t="shared" si="6"/>
        <v>0</v>
      </c>
    </row>
    <row r="351" spans="1:63" s="2" customFormat="1" ht="16.350000000000001" customHeight="1">
      <c r="A351" s="33"/>
      <c r="B351" s="34"/>
      <c r="C351" s="204" t="s">
        <v>1</v>
      </c>
      <c r="D351" s="204" t="s">
        <v>131</v>
      </c>
      <c r="E351" s="205" t="s">
        <v>1</v>
      </c>
      <c r="F351" s="206" t="s">
        <v>1</v>
      </c>
      <c r="G351" s="207" t="s">
        <v>1</v>
      </c>
      <c r="H351" s="208"/>
      <c r="I351" s="208"/>
      <c r="J351" s="209">
        <f t="shared" si="0"/>
        <v>0</v>
      </c>
      <c r="K351" s="210"/>
      <c r="L351" s="34"/>
      <c r="M351" s="211" t="s">
        <v>1</v>
      </c>
      <c r="N351" s="212" t="s">
        <v>42</v>
      </c>
      <c r="O351" s="59"/>
      <c r="P351" s="59"/>
      <c r="Q351" s="59"/>
      <c r="R351" s="59"/>
      <c r="S351" s="59"/>
      <c r="T351" s="60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T351" s="18" t="s">
        <v>498</v>
      </c>
      <c r="AU351" s="18" t="s">
        <v>6</v>
      </c>
      <c r="AY351" s="18" t="s">
        <v>498</v>
      </c>
      <c r="BE351" s="159">
        <f t="shared" si="1"/>
        <v>0</v>
      </c>
      <c r="BF351" s="159">
        <f t="shared" si="2"/>
        <v>0</v>
      </c>
      <c r="BG351" s="159">
        <f t="shared" si="3"/>
        <v>0</v>
      </c>
      <c r="BH351" s="159">
        <f t="shared" si="4"/>
        <v>0</v>
      </c>
      <c r="BI351" s="159">
        <f t="shared" si="5"/>
        <v>0</v>
      </c>
      <c r="BJ351" s="18" t="s">
        <v>136</v>
      </c>
      <c r="BK351" s="159">
        <f t="shared" si="6"/>
        <v>0</v>
      </c>
    </row>
    <row r="352" spans="1:63" s="2" customFormat="1" ht="16.350000000000001" customHeight="1">
      <c r="A352" s="33"/>
      <c r="B352" s="34"/>
      <c r="C352" s="204" t="s">
        <v>1</v>
      </c>
      <c r="D352" s="204" t="s">
        <v>131</v>
      </c>
      <c r="E352" s="205" t="s">
        <v>1</v>
      </c>
      <c r="F352" s="206" t="s">
        <v>1</v>
      </c>
      <c r="G352" s="207" t="s">
        <v>1</v>
      </c>
      <c r="H352" s="208"/>
      <c r="I352" s="208"/>
      <c r="J352" s="209">
        <f t="shared" si="0"/>
        <v>0</v>
      </c>
      <c r="K352" s="210"/>
      <c r="L352" s="34"/>
      <c r="M352" s="211" t="s">
        <v>1</v>
      </c>
      <c r="N352" s="212" t="s">
        <v>42</v>
      </c>
      <c r="O352" s="59"/>
      <c r="P352" s="59"/>
      <c r="Q352" s="59"/>
      <c r="R352" s="59"/>
      <c r="S352" s="59"/>
      <c r="T352" s="60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T352" s="18" t="s">
        <v>498</v>
      </c>
      <c r="AU352" s="18" t="s">
        <v>6</v>
      </c>
      <c r="AY352" s="18" t="s">
        <v>498</v>
      </c>
      <c r="BE352" s="159">
        <f t="shared" si="1"/>
        <v>0</v>
      </c>
      <c r="BF352" s="159">
        <f t="shared" si="2"/>
        <v>0</v>
      </c>
      <c r="BG352" s="159">
        <f t="shared" si="3"/>
        <v>0</v>
      </c>
      <c r="BH352" s="159">
        <f t="shared" si="4"/>
        <v>0</v>
      </c>
      <c r="BI352" s="159">
        <f t="shared" si="5"/>
        <v>0</v>
      </c>
      <c r="BJ352" s="18" t="s">
        <v>136</v>
      </c>
      <c r="BK352" s="159">
        <f t="shared" si="6"/>
        <v>0</v>
      </c>
    </row>
    <row r="353" spans="1:63" s="2" customFormat="1" ht="16.350000000000001" customHeight="1">
      <c r="A353" s="33"/>
      <c r="B353" s="34"/>
      <c r="C353" s="204" t="s">
        <v>1</v>
      </c>
      <c r="D353" s="204" t="s">
        <v>131</v>
      </c>
      <c r="E353" s="205" t="s">
        <v>1</v>
      </c>
      <c r="F353" s="206" t="s">
        <v>1</v>
      </c>
      <c r="G353" s="207" t="s">
        <v>1</v>
      </c>
      <c r="H353" s="208"/>
      <c r="I353" s="208"/>
      <c r="J353" s="209">
        <f t="shared" si="0"/>
        <v>0</v>
      </c>
      <c r="K353" s="210"/>
      <c r="L353" s="34"/>
      <c r="M353" s="211" t="s">
        <v>1</v>
      </c>
      <c r="N353" s="212" t="s">
        <v>42</v>
      </c>
      <c r="O353" s="59"/>
      <c r="P353" s="59"/>
      <c r="Q353" s="59"/>
      <c r="R353" s="59"/>
      <c r="S353" s="59"/>
      <c r="T353" s="60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T353" s="18" t="s">
        <v>498</v>
      </c>
      <c r="AU353" s="18" t="s">
        <v>6</v>
      </c>
      <c r="AY353" s="18" t="s">
        <v>498</v>
      </c>
      <c r="BE353" s="159">
        <f t="shared" si="1"/>
        <v>0</v>
      </c>
      <c r="BF353" s="159">
        <f t="shared" si="2"/>
        <v>0</v>
      </c>
      <c r="BG353" s="159">
        <f t="shared" si="3"/>
        <v>0</v>
      </c>
      <c r="BH353" s="159">
        <f t="shared" si="4"/>
        <v>0</v>
      </c>
      <c r="BI353" s="159">
        <f t="shared" si="5"/>
        <v>0</v>
      </c>
      <c r="BJ353" s="18" t="s">
        <v>136</v>
      </c>
      <c r="BK353" s="159">
        <f t="shared" si="6"/>
        <v>0</v>
      </c>
    </row>
    <row r="354" spans="1:63" s="2" customFormat="1" ht="16.350000000000001" customHeight="1">
      <c r="A354" s="33"/>
      <c r="B354" s="34"/>
      <c r="C354" s="204" t="s">
        <v>1</v>
      </c>
      <c r="D354" s="204" t="s">
        <v>131</v>
      </c>
      <c r="E354" s="205" t="s">
        <v>1</v>
      </c>
      <c r="F354" s="206" t="s">
        <v>1</v>
      </c>
      <c r="G354" s="207" t="s">
        <v>1</v>
      </c>
      <c r="H354" s="208"/>
      <c r="I354" s="208"/>
      <c r="J354" s="209">
        <f t="shared" si="0"/>
        <v>0</v>
      </c>
      <c r="K354" s="210"/>
      <c r="L354" s="34"/>
      <c r="M354" s="211" t="s">
        <v>1</v>
      </c>
      <c r="N354" s="212" t="s">
        <v>42</v>
      </c>
      <c r="O354" s="59"/>
      <c r="P354" s="59"/>
      <c r="Q354" s="59"/>
      <c r="R354" s="59"/>
      <c r="S354" s="59"/>
      <c r="T354" s="60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T354" s="18" t="s">
        <v>498</v>
      </c>
      <c r="AU354" s="18" t="s">
        <v>6</v>
      </c>
      <c r="AY354" s="18" t="s">
        <v>498</v>
      </c>
      <c r="BE354" s="159">
        <f t="shared" si="1"/>
        <v>0</v>
      </c>
      <c r="BF354" s="159">
        <f t="shared" si="2"/>
        <v>0</v>
      </c>
      <c r="BG354" s="159">
        <f t="shared" si="3"/>
        <v>0</v>
      </c>
      <c r="BH354" s="159">
        <f t="shared" si="4"/>
        <v>0</v>
      </c>
      <c r="BI354" s="159">
        <f t="shared" si="5"/>
        <v>0</v>
      </c>
      <c r="BJ354" s="18" t="s">
        <v>136</v>
      </c>
      <c r="BK354" s="159">
        <f t="shared" si="6"/>
        <v>0</v>
      </c>
    </row>
    <row r="355" spans="1:63" s="2" customFormat="1" ht="16.350000000000001" customHeight="1">
      <c r="A355" s="33"/>
      <c r="B355" s="34"/>
      <c r="C355" s="204" t="s">
        <v>1</v>
      </c>
      <c r="D355" s="204" t="s">
        <v>131</v>
      </c>
      <c r="E355" s="205" t="s">
        <v>1</v>
      </c>
      <c r="F355" s="206" t="s">
        <v>1</v>
      </c>
      <c r="G355" s="207" t="s">
        <v>1</v>
      </c>
      <c r="H355" s="208"/>
      <c r="I355" s="208"/>
      <c r="J355" s="209">
        <f t="shared" si="0"/>
        <v>0</v>
      </c>
      <c r="K355" s="210"/>
      <c r="L355" s="34"/>
      <c r="M355" s="211" t="s">
        <v>1</v>
      </c>
      <c r="N355" s="212" t="s">
        <v>42</v>
      </c>
      <c r="O355" s="59"/>
      <c r="P355" s="59"/>
      <c r="Q355" s="59"/>
      <c r="R355" s="59"/>
      <c r="S355" s="59"/>
      <c r="T355" s="60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T355" s="18" t="s">
        <v>498</v>
      </c>
      <c r="AU355" s="18" t="s">
        <v>6</v>
      </c>
      <c r="AY355" s="18" t="s">
        <v>498</v>
      </c>
      <c r="BE355" s="159">
        <f t="shared" si="1"/>
        <v>0</v>
      </c>
      <c r="BF355" s="159">
        <f t="shared" si="2"/>
        <v>0</v>
      </c>
      <c r="BG355" s="159">
        <f t="shared" si="3"/>
        <v>0</v>
      </c>
      <c r="BH355" s="159">
        <f t="shared" si="4"/>
        <v>0</v>
      </c>
      <c r="BI355" s="159">
        <f t="shared" si="5"/>
        <v>0</v>
      </c>
      <c r="BJ355" s="18" t="s">
        <v>136</v>
      </c>
      <c r="BK355" s="159">
        <f t="shared" si="6"/>
        <v>0</v>
      </c>
    </row>
    <row r="356" spans="1:63" s="2" customFormat="1" ht="16.350000000000001" customHeight="1">
      <c r="A356" s="33"/>
      <c r="B356" s="34"/>
      <c r="C356" s="204" t="s">
        <v>1</v>
      </c>
      <c r="D356" s="204" t="s">
        <v>131</v>
      </c>
      <c r="E356" s="205" t="s">
        <v>1</v>
      </c>
      <c r="F356" s="206" t="s">
        <v>1</v>
      </c>
      <c r="G356" s="207" t="s">
        <v>1</v>
      </c>
      <c r="H356" s="208"/>
      <c r="I356" s="208"/>
      <c r="J356" s="209">
        <f t="shared" si="0"/>
        <v>0</v>
      </c>
      <c r="K356" s="210"/>
      <c r="L356" s="34"/>
      <c r="M356" s="211" t="s">
        <v>1</v>
      </c>
      <c r="N356" s="212" t="s">
        <v>42</v>
      </c>
      <c r="O356" s="59"/>
      <c r="P356" s="59"/>
      <c r="Q356" s="59"/>
      <c r="R356" s="59"/>
      <c r="S356" s="59"/>
      <c r="T356" s="60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T356" s="18" t="s">
        <v>498</v>
      </c>
      <c r="AU356" s="18" t="s">
        <v>6</v>
      </c>
      <c r="AY356" s="18" t="s">
        <v>498</v>
      </c>
      <c r="BE356" s="159">
        <f t="shared" si="1"/>
        <v>0</v>
      </c>
      <c r="BF356" s="159">
        <f t="shared" si="2"/>
        <v>0</v>
      </c>
      <c r="BG356" s="159">
        <f t="shared" si="3"/>
        <v>0</v>
      </c>
      <c r="BH356" s="159">
        <f t="shared" si="4"/>
        <v>0</v>
      </c>
      <c r="BI356" s="159">
        <f t="shared" si="5"/>
        <v>0</v>
      </c>
      <c r="BJ356" s="18" t="s">
        <v>136</v>
      </c>
      <c r="BK356" s="159">
        <f t="shared" si="6"/>
        <v>0</v>
      </c>
    </row>
    <row r="357" spans="1:63" s="2" customFormat="1" ht="16.350000000000001" customHeight="1">
      <c r="A357" s="33"/>
      <c r="B357" s="34"/>
      <c r="C357" s="204" t="s">
        <v>1</v>
      </c>
      <c r="D357" s="204" t="s">
        <v>131</v>
      </c>
      <c r="E357" s="205" t="s">
        <v>1</v>
      </c>
      <c r="F357" s="206" t="s">
        <v>1</v>
      </c>
      <c r="G357" s="207" t="s">
        <v>1</v>
      </c>
      <c r="H357" s="208"/>
      <c r="I357" s="208"/>
      <c r="J357" s="209">
        <f t="shared" si="0"/>
        <v>0</v>
      </c>
      <c r="K357" s="210"/>
      <c r="L357" s="34"/>
      <c r="M357" s="211" t="s">
        <v>1</v>
      </c>
      <c r="N357" s="212" t="s">
        <v>42</v>
      </c>
      <c r="O357" s="59"/>
      <c r="P357" s="59"/>
      <c r="Q357" s="59"/>
      <c r="R357" s="59"/>
      <c r="S357" s="59"/>
      <c r="T357" s="60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T357" s="18" t="s">
        <v>498</v>
      </c>
      <c r="AU357" s="18" t="s">
        <v>6</v>
      </c>
      <c r="AY357" s="18" t="s">
        <v>498</v>
      </c>
      <c r="BE357" s="159">
        <f t="shared" si="1"/>
        <v>0</v>
      </c>
      <c r="BF357" s="159">
        <f t="shared" si="2"/>
        <v>0</v>
      </c>
      <c r="BG357" s="159">
        <f t="shared" si="3"/>
        <v>0</v>
      </c>
      <c r="BH357" s="159">
        <f t="shared" si="4"/>
        <v>0</v>
      </c>
      <c r="BI357" s="159">
        <f t="shared" si="5"/>
        <v>0</v>
      </c>
      <c r="BJ357" s="18" t="s">
        <v>136</v>
      </c>
      <c r="BK357" s="159">
        <f t="shared" si="6"/>
        <v>0</v>
      </c>
    </row>
    <row r="358" spans="1:63" s="2" customFormat="1" ht="16.350000000000001" customHeight="1">
      <c r="A358" s="33"/>
      <c r="B358" s="34"/>
      <c r="C358" s="204" t="s">
        <v>1</v>
      </c>
      <c r="D358" s="204" t="s">
        <v>131</v>
      </c>
      <c r="E358" s="205" t="s">
        <v>1</v>
      </c>
      <c r="F358" s="206" t="s">
        <v>1</v>
      </c>
      <c r="G358" s="207" t="s">
        <v>1</v>
      </c>
      <c r="H358" s="208"/>
      <c r="I358" s="208"/>
      <c r="J358" s="209">
        <f t="shared" si="0"/>
        <v>0</v>
      </c>
      <c r="K358" s="210"/>
      <c r="L358" s="34"/>
      <c r="M358" s="211" t="s">
        <v>1</v>
      </c>
      <c r="N358" s="212" t="s">
        <v>42</v>
      </c>
      <c r="O358" s="59"/>
      <c r="P358" s="59"/>
      <c r="Q358" s="59"/>
      <c r="R358" s="59"/>
      <c r="S358" s="59"/>
      <c r="T358" s="60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T358" s="18" t="s">
        <v>498</v>
      </c>
      <c r="AU358" s="18" t="s">
        <v>6</v>
      </c>
      <c r="AY358" s="18" t="s">
        <v>498</v>
      </c>
      <c r="BE358" s="159">
        <f t="shared" si="1"/>
        <v>0</v>
      </c>
      <c r="BF358" s="159">
        <f t="shared" si="2"/>
        <v>0</v>
      </c>
      <c r="BG358" s="159">
        <f t="shared" si="3"/>
        <v>0</v>
      </c>
      <c r="BH358" s="159">
        <f t="shared" si="4"/>
        <v>0</v>
      </c>
      <c r="BI358" s="159">
        <f t="shared" si="5"/>
        <v>0</v>
      </c>
      <c r="BJ358" s="18" t="s">
        <v>136</v>
      </c>
      <c r="BK358" s="159">
        <f t="shared" si="6"/>
        <v>0</v>
      </c>
    </row>
    <row r="359" spans="1:63" s="2" customFormat="1" ht="16.350000000000001" customHeight="1">
      <c r="A359" s="33"/>
      <c r="B359" s="34"/>
      <c r="C359" s="204" t="s">
        <v>1</v>
      </c>
      <c r="D359" s="204" t="s">
        <v>131</v>
      </c>
      <c r="E359" s="205" t="s">
        <v>1</v>
      </c>
      <c r="F359" s="206" t="s">
        <v>1</v>
      </c>
      <c r="G359" s="207" t="s">
        <v>1</v>
      </c>
      <c r="H359" s="208"/>
      <c r="I359" s="208"/>
      <c r="J359" s="209">
        <f t="shared" si="0"/>
        <v>0</v>
      </c>
      <c r="K359" s="210"/>
      <c r="L359" s="34"/>
      <c r="M359" s="211" t="s">
        <v>1</v>
      </c>
      <c r="N359" s="212" t="s">
        <v>42</v>
      </c>
      <c r="O359" s="59"/>
      <c r="P359" s="59"/>
      <c r="Q359" s="59"/>
      <c r="R359" s="59"/>
      <c r="S359" s="59"/>
      <c r="T359" s="60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T359" s="18" t="s">
        <v>498</v>
      </c>
      <c r="AU359" s="18" t="s">
        <v>6</v>
      </c>
      <c r="AY359" s="18" t="s">
        <v>498</v>
      </c>
      <c r="BE359" s="159">
        <f t="shared" si="1"/>
        <v>0</v>
      </c>
      <c r="BF359" s="159">
        <f t="shared" si="2"/>
        <v>0</v>
      </c>
      <c r="BG359" s="159">
        <f t="shared" si="3"/>
        <v>0</v>
      </c>
      <c r="BH359" s="159">
        <f t="shared" si="4"/>
        <v>0</v>
      </c>
      <c r="BI359" s="159">
        <f t="shared" si="5"/>
        <v>0</v>
      </c>
      <c r="BJ359" s="18" t="s">
        <v>136</v>
      </c>
      <c r="BK359" s="159">
        <f t="shared" si="6"/>
        <v>0</v>
      </c>
    </row>
    <row r="360" spans="1:63" s="2" customFormat="1" ht="16.350000000000001" customHeight="1">
      <c r="A360" s="33"/>
      <c r="B360" s="34"/>
      <c r="C360" s="204" t="s">
        <v>1</v>
      </c>
      <c r="D360" s="204" t="s">
        <v>131</v>
      </c>
      <c r="E360" s="205" t="s">
        <v>1</v>
      </c>
      <c r="F360" s="206" t="s">
        <v>1</v>
      </c>
      <c r="G360" s="207" t="s">
        <v>1</v>
      </c>
      <c r="H360" s="208"/>
      <c r="I360" s="208"/>
      <c r="J360" s="209">
        <f t="shared" si="0"/>
        <v>0</v>
      </c>
      <c r="K360" s="210"/>
      <c r="L360" s="34"/>
      <c r="M360" s="211" t="s">
        <v>1</v>
      </c>
      <c r="N360" s="212" t="s">
        <v>42</v>
      </c>
      <c r="O360" s="59"/>
      <c r="P360" s="59"/>
      <c r="Q360" s="59"/>
      <c r="R360" s="59"/>
      <c r="S360" s="59"/>
      <c r="T360" s="60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T360" s="18" t="s">
        <v>498</v>
      </c>
      <c r="AU360" s="18" t="s">
        <v>6</v>
      </c>
      <c r="AY360" s="18" t="s">
        <v>498</v>
      </c>
      <c r="BE360" s="159">
        <f t="shared" si="1"/>
        <v>0</v>
      </c>
      <c r="BF360" s="159">
        <f t="shared" si="2"/>
        <v>0</v>
      </c>
      <c r="BG360" s="159">
        <f t="shared" si="3"/>
        <v>0</v>
      </c>
      <c r="BH360" s="159">
        <f t="shared" si="4"/>
        <v>0</v>
      </c>
      <c r="BI360" s="159">
        <f t="shared" si="5"/>
        <v>0</v>
      </c>
      <c r="BJ360" s="18" t="s">
        <v>136</v>
      </c>
      <c r="BK360" s="159">
        <f t="shared" si="6"/>
        <v>0</v>
      </c>
    </row>
    <row r="361" spans="1:63" s="2" customFormat="1" ht="16.350000000000001" customHeight="1">
      <c r="A361" s="33"/>
      <c r="B361" s="34"/>
      <c r="C361" s="204" t="s">
        <v>1</v>
      </c>
      <c r="D361" s="204" t="s">
        <v>131</v>
      </c>
      <c r="E361" s="205" t="s">
        <v>1</v>
      </c>
      <c r="F361" s="206" t="s">
        <v>1</v>
      </c>
      <c r="G361" s="207" t="s">
        <v>1</v>
      </c>
      <c r="H361" s="208"/>
      <c r="I361" s="208"/>
      <c r="J361" s="209">
        <f t="shared" si="0"/>
        <v>0</v>
      </c>
      <c r="K361" s="210"/>
      <c r="L361" s="34"/>
      <c r="M361" s="211" t="s">
        <v>1</v>
      </c>
      <c r="N361" s="212" t="s">
        <v>42</v>
      </c>
      <c r="O361" s="59"/>
      <c r="P361" s="59"/>
      <c r="Q361" s="59"/>
      <c r="R361" s="59"/>
      <c r="S361" s="59"/>
      <c r="T361" s="60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T361" s="18" t="s">
        <v>498</v>
      </c>
      <c r="AU361" s="18" t="s">
        <v>6</v>
      </c>
      <c r="AY361" s="18" t="s">
        <v>498</v>
      </c>
      <c r="BE361" s="159">
        <f t="shared" si="1"/>
        <v>0</v>
      </c>
      <c r="BF361" s="159">
        <f t="shared" si="2"/>
        <v>0</v>
      </c>
      <c r="BG361" s="159">
        <f t="shared" si="3"/>
        <v>0</v>
      </c>
      <c r="BH361" s="159">
        <f t="shared" si="4"/>
        <v>0</v>
      </c>
      <c r="BI361" s="159">
        <f t="shared" si="5"/>
        <v>0</v>
      </c>
      <c r="BJ361" s="18" t="s">
        <v>136</v>
      </c>
      <c r="BK361" s="159">
        <f t="shared" si="6"/>
        <v>0</v>
      </c>
    </row>
    <row r="362" spans="1:63" s="2" customFormat="1" ht="16.350000000000001" customHeight="1">
      <c r="A362" s="33"/>
      <c r="B362" s="34"/>
      <c r="C362" s="204" t="s">
        <v>1</v>
      </c>
      <c r="D362" s="204" t="s">
        <v>131</v>
      </c>
      <c r="E362" s="205" t="s">
        <v>1</v>
      </c>
      <c r="F362" s="206" t="s">
        <v>1</v>
      </c>
      <c r="G362" s="207" t="s">
        <v>1</v>
      </c>
      <c r="H362" s="208"/>
      <c r="I362" s="208"/>
      <c r="J362" s="209">
        <f t="shared" si="0"/>
        <v>0</v>
      </c>
      <c r="K362" s="210"/>
      <c r="L362" s="34"/>
      <c r="M362" s="211" t="s">
        <v>1</v>
      </c>
      <c r="N362" s="212" t="s">
        <v>42</v>
      </c>
      <c r="O362" s="59"/>
      <c r="P362" s="59"/>
      <c r="Q362" s="59"/>
      <c r="R362" s="59"/>
      <c r="S362" s="59"/>
      <c r="T362" s="60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T362" s="18" t="s">
        <v>498</v>
      </c>
      <c r="AU362" s="18" t="s">
        <v>6</v>
      </c>
      <c r="AY362" s="18" t="s">
        <v>498</v>
      </c>
      <c r="BE362" s="159">
        <f t="shared" si="1"/>
        <v>0</v>
      </c>
      <c r="BF362" s="159">
        <f t="shared" si="2"/>
        <v>0</v>
      </c>
      <c r="BG362" s="159">
        <f t="shared" si="3"/>
        <v>0</v>
      </c>
      <c r="BH362" s="159">
        <f t="shared" si="4"/>
        <v>0</v>
      </c>
      <c r="BI362" s="159">
        <f t="shared" si="5"/>
        <v>0</v>
      </c>
      <c r="BJ362" s="18" t="s">
        <v>136</v>
      </c>
      <c r="BK362" s="159">
        <f t="shared" si="6"/>
        <v>0</v>
      </c>
    </row>
    <row r="363" spans="1:63" s="2" customFormat="1" ht="16.350000000000001" customHeight="1">
      <c r="A363" s="33"/>
      <c r="B363" s="34"/>
      <c r="C363" s="204" t="s">
        <v>1</v>
      </c>
      <c r="D363" s="204" t="s">
        <v>131</v>
      </c>
      <c r="E363" s="205" t="s">
        <v>1</v>
      </c>
      <c r="F363" s="206" t="s">
        <v>1</v>
      </c>
      <c r="G363" s="207" t="s">
        <v>1</v>
      </c>
      <c r="H363" s="208"/>
      <c r="I363" s="208"/>
      <c r="J363" s="209">
        <f t="shared" si="0"/>
        <v>0</v>
      </c>
      <c r="K363" s="210"/>
      <c r="L363" s="34"/>
      <c r="M363" s="211" t="s">
        <v>1</v>
      </c>
      <c r="N363" s="212" t="s">
        <v>42</v>
      </c>
      <c r="O363" s="59"/>
      <c r="P363" s="59"/>
      <c r="Q363" s="59"/>
      <c r="R363" s="59"/>
      <c r="S363" s="59"/>
      <c r="T363" s="60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T363" s="18" t="s">
        <v>498</v>
      </c>
      <c r="AU363" s="18" t="s">
        <v>6</v>
      </c>
      <c r="AY363" s="18" t="s">
        <v>498</v>
      </c>
      <c r="BE363" s="159">
        <f t="shared" si="1"/>
        <v>0</v>
      </c>
      <c r="BF363" s="159">
        <f t="shared" si="2"/>
        <v>0</v>
      </c>
      <c r="BG363" s="159">
        <f t="shared" si="3"/>
        <v>0</v>
      </c>
      <c r="BH363" s="159">
        <f t="shared" si="4"/>
        <v>0</v>
      </c>
      <c r="BI363" s="159">
        <f t="shared" si="5"/>
        <v>0</v>
      </c>
      <c r="BJ363" s="18" t="s">
        <v>136</v>
      </c>
      <c r="BK363" s="159">
        <f t="shared" si="6"/>
        <v>0</v>
      </c>
    </row>
    <row r="364" spans="1:63" s="2" customFormat="1" ht="16.350000000000001" customHeight="1">
      <c r="A364" s="33"/>
      <c r="B364" s="34"/>
      <c r="C364" s="204" t="s">
        <v>1</v>
      </c>
      <c r="D364" s="204" t="s">
        <v>131</v>
      </c>
      <c r="E364" s="205" t="s">
        <v>1</v>
      </c>
      <c r="F364" s="206" t="s">
        <v>1</v>
      </c>
      <c r="G364" s="207" t="s">
        <v>1</v>
      </c>
      <c r="H364" s="208"/>
      <c r="I364" s="208"/>
      <c r="J364" s="209">
        <f t="shared" si="0"/>
        <v>0</v>
      </c>
      <c r="K364" s="210"/>
      <c r="L364" s="34"/>
      <c r="M364" s="211" t="s">
        <v>1</v>
      </c>
      <c r="N364" s="212" t="s">
        <v>42</v>
      </c>
      <c r="O364" s="59"/>
      <c r="P364" s="59"/>
      <c r="Q364" s="59"/>
      <c r="R364" s="59"/>
      <c r="S364" s="59"/>
      <c r="T364" s="60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T364" s="18" t="s">
        <v>498</v>
      </c>
      <c r="AU364" s="18" t="s">
        <v>6</v>
      </c>
      <c r="AY364" s="18" t="s">
        <v>498</v>
      </c>
      <c r="BE364" s="159">
        <f t="shared" si="1"/>
        <v>0</v>
      </c>
      <c r="BF364" s="159">
        <f t="shared" si="2"/>
        <v>0</v>
      </c>
      <c r="BG364" s="159">
        <f t="shared" si="3"/>
        <v>0</v>
      </c>
      <c r="BH364" s="159">
        <f t="shared" si="4"/>
        <v>0</v>
      </c>
      <c r="BI364" s="159">
        <f t="shared" si="5"/>
        <v>0</v>
      </c>
      <c r="BJ364" s="18" t="s">
        <v>136</v>
      </c>
      <c r="BK364" s="159">
        <f t="shared" si="6"/>
        <v>0</v>
      </c>
    </row>
    <row r="365" spans="1:63" s="2" customFormat="1" ht="16.350000000000001" customHeight="1">
      <c r="A365" s="33"/>
      <c r="B365" s="34"/>
      <c r="C365" s="204" t="s">
        <v>1</v>
      </c>
      <c r="D365" s="204" t="s">
        <v>131</v>
      </c>
      <c r="E365" s="205" t="s">
        <v>1</v>
      </c>
      <c r="F365" s="206" t="s">
        <v>1</v>
      </c>
      <c r="G365" s="207" t="s">
        <v>1</v>
      </c>
      <c r="H365" s="208"/>
      <c r="I365" s="208"/>
      <c r="J365" s="209">
        <f t="shared" ref="J365:J383" si="7">BK365</f>
        <v>0</v>
      </c>
      <c r="K365" s="210"/>
      <c r="L365" s="34"/>
      <c r="M365" s="211" t="s">
        <v>1</v>
      </c>
      <c r="N365" s="212" t="s">
        <v>42</v>
      </c>
      <c r="O365" s="59"/>
      <c r="P365" s="59"/>
      <c r="Q365" s="59"/>
      <c r="R365" s="59"/>
      <c r="S365" s="59"/>
      <c r="T365" s="60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T365" s="18" t="s">
        <v>498</v>
      </c>
      <c r="AU365" s="18" t="s">
        <v>6</v>
      </c>
      <c r="AY365" s="18" t="s">
        <v>498</v>
      </c>
      <c r="BE365" s="159">
        <f t="shared" si="1"/>
        <v>0</v>
      </c>
      <c r="BF365" s="159">
        <f t="shared" si="2"/>
        <v>0</v>
      </c>
      <c r="BG365" s="159">
        <f t="shared" si="3"/>
        <v>0</v>
      </c>
      <c r="BH365" s="159">
        <f t="shared" si="4"/>
        <v>0</v>
      </c>
      <c r="BI365" s="159">
        <f t="shared" si="5"/>
        <v>0</v>
      </c>
      <c r="BJ365" s="18" t="s">
        <v>136</v>
      </c>
      <c r="BK365" s="159">
        <f t="shared" si="6"/>
        <v>0</v>
      </c>
    </row>
    <row r="366" spans="1:63" s="2" customFormat="1" ht="16.350000000000001" customHeight="1">
      <c r="A366" s="33"/>
      <c r="B366" s="34"/>
      <c r="C366" s="204" t="s">
        <v>1</v>
      </c>
      <c r="D366" s="204" t="s">
        <v>131</v>
      </c>
      <c r="E366" s="205" t="s">
        <v>1</v>
      </c>
      <c r="F366" s="206" t="s">
        <v>1</v>
      </c>
      <c r="G366" s="207" t="s">
        <v>1</v>
      </c>
      <c r="H366" s="208"/>
      <c r="I366" s="208"/>
      <c r="J366" s="209">
        <f t="shared" si="7"/>
        <v>0</v>
      </c>
      <c r="K366" s="210"/>
      <c r="L366" s="34"/>
      <c r="M366" s="211" t="s">
        <v>1</v>
      </c>
      <c r="N366" s="212" t="s">
        <v>42</v>
      </c>
      <c r="O366" s="59"/>
      <c r="P366" s="59"/>
      <c r="Q366" s="59"/>
      <c r="R366" s="59"/>
      <c r="S366" s="59"/>
      <c r="T366" s="60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T366" s="18" t="s">
        <v>498</v>
      </c>
      <c r="AU366" s="18" t="s">
        <v>6</v>
      </c>
      <c r="AY366" s="18" t="s">
        <v>498</v>
      </c>
      <c r="BE366" s="159">
        <f t="shared" ref="BE366:BE383" si="8">IF(N366="základní",J366,0)</f>
        <v>0</v>
      </c>
      <c r="BF366" s="159">
        <f t="shared" ref="BF366:BF383" si="9">IF(N366="snížená",J366,0)</f>
        <v>0</v>
      </c>
      <c r="BG366" s="159">
        <f t="shared" ref="BG366:BG383" si="10">IF(N366="zákl. přenesená",J366,0)</f>
        <v>0</v>
      </c>
      <c r="BH366" s="159">
        <f t="shared" ref="BH366:BH383" si="11">IF(N366="sníž. přenesená",J366,0)</f>
        <v>0</v>
      </c>
      <c r="BI366" s="159">
        <f t="shared" ref="BI366:BI383" si="12">IF(N366="nulová",J366,0)</f>
        <v>0</v>
      </c>
      <c r="BJ366" s="18" t="s">
        <v>136</v>
      </c>
      <c r="BK366" s="159">
        <f t="shared" ref="BK366:BK383" si="13">I366*H366</f>
        <v>0</v>
      </c>
    </row>
    <row r="367" spans="1:63" s="2" customFormat="1" ht="16.350000000000001" customHeight="1">
      <c r="A367" s="33"/>
      <c r="B367" s="34"/>
      <c r="C367" s="204" t="s">
        <v>1</v>
      </c>
      <c r="D367" s="204" t="s">
        <v>131</v>
      </c>
      <c r="E367" s="205" t="s">
        <v>1</v>
      </c>
      <c r="F367" s="206" t="s">
        <v>1</v>
      </c>
      <c r="G367" s="207" t="s">
        <v>1</v>
      </c>
      <c r="H367" s="208"/>
      <c r="I367" s="208"/>
      <c r="J367" s="209">
        <f t="shared" si="7"/>
        <v>0</v>
      </c>
      <c r="K367" s="210"/>
      <c r="L367" s="34"/>
      <c r="M367" s="211" t="s">
        <v>1</v>
      </c>
      <c r="N367" s="212" t="s">
        <v>42</v>
      </c>
      <c r="O367" s="59"/>
      <c r="P367" s="59"/>
      <c r="Q367" s="59"/>
      <c r="R367" s="59"/>
      <c r="S367" s="59"/>
      <c r="T367" s="60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T367" s="18" t="s">
        <v>498</v>
      </c>
      <c r="AU367" s="18" t="s">
        <v>6</v>
      </c>
      <c r="AY367" s="18" t="s">
        <v>498</v>
      </c>
      <c r="BE367" s="159">
        <f t="shared" si="8"/>
        <v>0</v>
      </c>
      <c r="BF367" s="159">
        <f t="shared" si="9"/>
        <v>0</v>
      </c>
      <c r="BG367" s="159">
        <f t="shared" si="10"/>
        <v>0</v>
      </c>
      <c r="BH367" s="159">
        <f t="shared" si="11"/>
        <v>0</v>
      </c>
      <c r="BI367" s="159">
        <f t="shared" si="12"/>
        <v>0</v>
      </c>
      <c r="BJ367" s="18" t="s">
        <v>136</v>
      </c>
      <c r="BK367" s="159">
        <f t="shared" si="13"/>
        <v>0</v>
      </c>
    </row>
    <row r="368" spans="1:63" s="2" customFormat="1" ht="16.350000000000001" customHeight="1">
      <c r="A368" s="33"/>
      <c r="B368" s="34"/>
      <c r="C368" s="204" t="s">
        <v>1</v>
      </c>
      <c r="D368" s="204" t="s">
        <v>131</v>
      </c>
      <c r="E368" s="205" t="s">
        <v>1</v>
      </c>
      <c r="F368" s="206" t="s">
        <v>1</v>
      </c>
      <c r="G368" s="207" t="s">
        <v>1</v>
      </c>
      <c r="H368" s="208"/>
      <c r="I368" s="208"/>
      <c r="J368" s="209">
        <f t="shared" si="7"/>
        <v>0</v>
      </c>
      <c r="K368" s="210"/>
      <c r="L368" s="34"/>
      <c r="M368" s="211" t="s">
        <v>1</v>
      </c>
      <c r="N368" s="212" t="s">
        <v>42</v>
      </c>
      <c r="O368" s="59"/>
      <c r="P368" s="59"/>
      <c r="Q368" s="59"/>
      <c r="R368" s="59"/>
      <c r="S368" s="59"/>
      <c r="T368" s="60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T368" s="18" t="s">
        <v>498</v>
      </c>
      <c r="AU368" s="18" t="s">
        <v>6</v>
      </c>
      <c r="AY368" s="18" t="s">
        <v>498</v>
      </c>
      <c r="BE368" s="159">
        <f t="shared" si="8"/>
        <v>0</v>
      </c>
      <c r="BF368" s="159">
        <f t="shared" si="9"/>
        <v>0</v>
      </c>
      <c r="BG368" s="159">
        <f t="shared" si="10"/>
        <v>0</v>
      </c>
      <c r="BH368" s="159">
        <f t="shared" si="11"/>
        <v>0</v>
      </c>
      <c r="BI368" s="159">
        <f t="shared" si="12"/>
        <v>0</v>
      </c>
      <c r="BJ368" s="18" t="s">
        <v>136</v>
      </c>
      <c r="BK368" s="159">
        <f t="shared" si="13"/>
        <v>0</v>
      </c>
    </row>
    <row r="369" spans="1:63" s="2" customFormat="1" ht="16.350000000000001" customHeight="1">
      <c r="A369" s="33"/>
      <c r="B369" s="34"/>
      <c r="C369" s="204" t="s">
        <v>1</v>
      </c>
      <c r="D369" s="204" t="s">
        <v>131</v>
      </c>
      <c r="E369" s="205" t="s">
        <v>1</v>
      </c>
      <c r="F369" s="206" t="s">
        <v>1</v>
      </c>
      <c r="G369" s="207" t="s">
        <v>1</v>
      </c>
      <c r="H369" s="208"/>
      <c r="I369" s="208"/>
      <c r="J369" s="209">
        <f t="shared" si="7"/>
        <v>0</v>
      </c>
      <c r="K369" s="210"/>
      <c r="L369" s="34"/>
      <c r="M369" s="211" t="s">
        <v>1</v>
      </c>
      <c r="N369" s="212" t="s">
        <v>42</v>
      </c>
      <c r="O369" s="59"/>
      <c r="P369" s="59"/>
      <c r="Q369" s="59"/>
      <c r="R369" s="59"/>
      <c r="S369" s="59"/>
      <c r="T369" s="60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T369" s="18" t="s">
        <v>498</v>
      </c>
      <c r="AU369" s="18" t="s">
        <v>6</v>
      </c>
      <c r="AY369" s="18" t="s">
        <v>498</v>
      </c>
      <c r="BE369" s="159">
        <f t="shared" si="8"/>
        <v>0</v>
      </c>
      <c r="BF369" s="159">
        <f t="shared" si="9"/>
        <v>0</v>
      </c>
      <c r="BG369" s="159">
        <f t="shared" si="10"/>
        <v>0</v>
      </c>
      <c r="BH369" s="159">
        <f t="shared" si="11"/>
        <v>0</v>
      </c>
      <c r="BI369" s="159">
        <f t="shared" si="12"/>
        <v>0</v>
      </c>
      <c r="BJ369" s="18" t="s">
        <v>136</v>
      </c>
      <c r="BK369" s="159">
        <f t="shared" si="13"/>
        <v>0</v>
      </c>
    </row>
    <row r="370" spans="1:63" s="2" customFormat="1" ht="16.350000000000001" customHeight="1">
      <c r="A370" s="33"/>
      <c r="B370" s="34"/>
      <c r="C370" s="204" t="s">
        <v>1</v>
      </c>
      <c r="D370" s="204" t="s">
        <v>131</v>
      </c>
      <c r="E370" s="205" t="s">
        <v>1</v>
      </c>
      <c r="F370" s="206" t="s">
        <v>1</v>
      </c>
      <c r="G370" s="207" t="s">
        <v>1</v>
      </c>
      <c r="H370" s="208"/>
      <c r="I370" s="208"/>
      <c r="J370" s="209">
        <f t="shared" si="7"/>
        <v>0</v>
      </c>
      <c r="K370" s="210"/>
      <c r="L370" s="34"/>
      <c r="M370" s="211" t="s">
        <v>1</v>
      </c>
      <c r="N370" s="212" t="s">
        <v>42</v>
      </c>
      <c r="O370" s="59"/>
      <c r="P370" s="59"/>
      <c r="Q370" s="59"/>
      <c r="R370" s="59"/>
      <c r="S370" s="59"/>
      <c r="T370" s="60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T370" s="18" t="s">
        <v>498</v>
      </c>
      <c r="AU370" s="18" t="s">
        <v>6</v>
      </c>
      <c r="AY370" s="18" t="s">
        <v>498</v>
      </c>
      <c r="BE370" s="159">
        <f t="shared" si="8"/>
        <v>0</v>
      </c>
      <c r="BF370" s="159">
        <f t="shared" si="9"/>
        <v>0</v>
      </c>
      <c r="BG370" s="159">
        <f t="shared" si="10"/>
        <v>0</v>
      </c>
      <c r="BH370" s="159">
        <f t="shared" si="11"/>
        <v>0</v>
      </c>
      <c r="BI370" s="159">
        <f t="shared" si="12"/>
        <v>0</v>
      </c>
      <c r="BJ370" s="18" t="s">
        <v>136</v>
      </c>
      <c r="BK370" s="159">
        <f t="shared" si="13"/>
        <v>0</v>
      </c>
    </row>
    <row r="371" spans="1:63" s="2" customFormat="1" ht="16.350000000000001" customHeight="1">
      <c r="A371" s="33"/>
      <c r="B371" s="34"/>
      <c r="C371" s="204" t="s">
        <v>1</v>
      </c>
      <c r="D371" s="204" t="s">
        <v>131</v>
      </c>
      <c r="E371" s="205" t="s">
        <v>1</v>
      </c>
      <c r="F371" s="206" t="s">
        <v>1</v>
      </c>
      <c r="G371" s="207" t="s">
        <v>1</v>
      </c>
      <c r="H371" s="208"/>
      <c r="I371" s="208"/>
      <c r="J371" s="209">
        <f t="shared" si="7"/>
        <v>0</v>
      </c>
      <c r="K371" s="210"/>
      <c r="L371" s="34"/>
      <c r="M371" s="211" t="s">
        <v>1</v>
      </c>
      <c r="N371" s="212" t="s">
        <v>42</v>
      </c>
      <c r="O371" s="59"/>
      <c r="P371" s="59"/>
      <c r="Q371" s="59"/>
      <c r="R371" s="59"/>
      <c r="S371" s="59"/>
      <c r="T371" s="60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T371" s="18" t="s">
        <v>498</v>
      </c>
      <c r="AU371" s="18" t="s">
        <v>6</v>
      </c>
      <c r="AY371" s="18" t="s">
        <v>498</v>
      </c>
      <c r="BE371" s="159">
        <f t="shared" si="8"/>
        <v>0</v>
      </c>
      <c r="BF371" s="159">
        <f t="shared" si="9"/>
        <v>0</v>
      </c>
      <c r="BG371" s="159">
        <f t="shared" si="10"/>
        <v>0</v>
      </c>
      <c r="BH371" s="159">
        <f t="shared" si="11"/>
        <v>0</v>
      </c>
      <c r="BI371" s="159">
        <f t="shared" si="12"/>
        <v>0</v>
      </c>
      <c r="BJ371" s="18" t="s">
        <v>136</v>
      </c>
      <c r="BK371" s="159">
        <f t="shared" si="13"/>
        <v>0</v>
      </c>
    </row>
    <row r="372" spans="1:63" s="2" customFormat="1" ht="16.350000000000001" customHeight="1">
      <c r="A372" s="33"/>
      <c r="B372" s="34"/>
      <c r="C372" s="204" t="s">
        <v>1</v>
      </c>
      <c r="D372" s="204" t="s">
        <v>131</v>
      </c>
      <c r="E372" s="205" t="s">
        <v>1</v>
      </c>
      <c r="F372" s="206" t="s">
        <v>1</v>
      </c>
      <c r="G372" s="207" t="s">
        <v>1</v>
      </c>
      <c r="H372" s="208"/>
      <c r="I372" s="208"/>
      <c r="J372" s="209">
        <f t="shared" si="7"/>
        <v>0</v>
      </c>
      <c r="K372" s="210"/>
      <c r="L372" s="34"/>
      <c r="M372" s="211" t="s">
        <v>1</v>
      </c>
      <c r="N372" s="212" t="s">
        <v>42</v>
      </c>
      <c r="O372" s="59"/>
      <c r="P372" s="59"/>
      <c r="Q372" s="59"/>
      <c r="R372" s="59"/>
      <c r="S372" s="59"/>
      <c r="T372" s="60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T372" s="18" t="s">
        <v>498</v>
      </c>
      <c r="AU372" s="18" t="s">
        <v>6</v>
      </c>
      <c r="AY372" s="18" t="s">
        <v>498</v>
      </c>
      <c r="BE372" s="159">
        <f t="shared" si="8"/>
        <v>0</v>
      </c>
      <c r="BF372" s="159">
        <f t="shared" si="9"/>
        <v>0</v>
      </c>
      <c r="BG372" s="159">
        <f t="shared" si="10"/>
        <v>0</v>
      </c>
      <c r="BH372" s="159">
        <f t="shared" si="11"/>
        <v>0</v>
      </c>
      <c r="BI372" s="159">
        <f t="shared" si="12"/>
        <v>0</v>
      </c>
      <c r="BJ372" s="18" t="s">
        <v>136</v>
      </c>
      <c r="BK372" s="159">
        <f t="shared" si="13"/>
        <v>0</v>
      </c>
    </row>
    <row r="373" spans="1:63" s="2" customFormat="1" ht="16.350000000000001" customHeight="1">
      <c r="A373" s="33"/>
      <c r="B373" s="34"/>
      <c r="C373" s="204" t="s">
        <v>1</v>
      </c>
      <c r="D373" s="204" t="s">
        <v>131</v>
      </c>
      <c r="E373" s="205" t="s">
        <v>1</v>
      </c>
      <c r="F373" s="206" t="s">
        <v>1</v>
      </c>
      <c r="G373" s="207" t="s">
        <v>1</v>
      </c>
      <c r="H373" s="208"/>
      <c r="I373" s="208"/>
      <c r="J373" s="209">
        <f t="shared" si="7"/>
        <v>0</v>
      </c>
      <c r="K373" s="210"/>
      <c r="L373" s="34"/>
      <c r="M373" s="211" t="s">
        <v>1</v>
      </c>
      <c r="N373" s="212" t="s">
        <v>42</v>
      </c>
      <c r="O373" s="59"/>
      <c r="P373" s="59"/>
      <c r="Q373" s="59"/>
      <c r="R373" s="59"/>
      <c r="S373" s="59"/>
      <c r="T373" s="60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T373" s="18" t="s">
        <v>498</v>
      </c>
      <c r="AU373" s="18" t="s">
        <v>6</v>
      </c>
      <c r="AY373" s="18" t="s">
        <v>498</v>
      </c>
      <c r="BE373" s="159">
        <f t="shared" si="8"/>
        <v>0</v>
      </c>
      <c r="BF373" s="159">
        <f t="shared" si="9"/>
        <v>0</v>
      </c>
      <c r="BG373" s="159">
        <f t="shared" si="10"/>
        <v>0</v>
      </c>
      <c r="BH373" s="159">
        <f t="shared" si="11"/>
        <v>0</v>
      </c>
      <c r="BI373" s="159">
        <f t="shared" si="12"/>
        <v>0</v>
      </c>
      <c r="BJ373" s="18" t="s">
        <v>136</v>
      </c>
      <c r="BK373" s="159">
        <f t="shared" si="13"/>
        <v>0</v>
      </c>
    </row>
    <row r="374" spans="1:63" s="2" customFormat="1" ht="16.350000000000001" customHeight="1">
      <c r="A374" s="33"/>
      <c r="B374" s="34"/>
      <c r="C374" s="204" t="s">
        <v>1</v>
      </c>
      <c r="D374" s="204" t="s">
        <v>131</v>
      </c>
      <c r="E374" s="205" t="s">
        <v>1</v>
      </c>
      <c r="F374" s="206" t="s">
        <v>1</v>
      </c>
      <c r="G374" s="207" t="s">
        <v>1</v>
      </c>
      <c r="H374" s="208"/>
      <c r="I374" s="208"/>
      <c r="J374" s="209">
        <f t="shared" si="7"/>
        <v>0</v>
      </c>
      <c r="K374" s="210"/>
      <c r="L374" s="34"/>
      <c r="M374" s="211" t="s">
        <v>1</v>
      </c>
      <c r="N374" s="212" t="s">
        <v>42</v>
      </c>
      <c r="O374" s="59"/>
      <c r="P374" s="59"/>
      <c r="Q374" s="59"/>
      <c r="R374" s="59"/>
      <c r="S374" s="59"/>
      <c r="T374" s="60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T374" s="18" t="s">
        <v>498</v>
      </c>
      <c r="AU374" s="18" t="s">
        <v>6</v>
      </c>
      <c r="AY374" s="18" t="s">
        <v>498</v>
      </c>
      <c r="BE374" s="159">
        <f t="shared" si="8"/>
        <v>0</v>
      </c>
      <c r="BF374" s="159">
        <f t="shared" si="9"/>
        <v>0</v>
      </c>
      <c r="BG374" s="159">
        <f t="shared" si="10"/>
        <v>0</v>
      </c>
      <c r="BH374" s="159">
        <f t="shared" si="11"/>
        <v>0</v>
      </c>
      <c r="BI374" s="159">
        <f t="shared" si="12"/>
        <v>0</v>
      </c>
      <c r="BJ374" s="18" t="s">
        <v>136</v>
      </c>
      <c r="BK374" s="159">
        <f t="shared" si="13"/>
        <v>0</v>
      </c>
    </row>
    <row r="375" spans="1:63" s="2" customFormat="1" ht="16.350000000000001" customHeight="1">
      <c r="A375" s="33"/>
      <c r="B375" s="34"/>
      <c r="C375" s="204" t="s">
        <v>1</v>
      </c>
      <c r="D375" s="204" t="s">
        <v>131</v>
      </c>
      <c r="E375" s="205" t="s">
        <v>1</v>
      </c>
      <c r="F375" s="206" t="s">
        <v>1</v>
      </c>
      <c r="G375" s="207" t="s">
        <v>1</v>
      </c>
      <c r="H375" s="208"/>
      <c r="I375" s="208"/>
      <c r="J375" s="209">
        <f t="shared" si="7"/>
        <v>0</v>
      </c>
      <c r="K375" s="210"/>
      <c r="L375" s="34"/>
      <c r="M375" s="211" t="s">
        <v>1</v>
      </c>
      <c r="N375" s="212" t="s">
        <v>42</v>
      </c>
      <c r="O375" s="59"/>
      <c r="P375" s="59"/>
      <c r="Q375" s="59"/>
      <c r="R375" s="59"/>
      <c r="S375" s="59"/>
      <c r="T375" s="60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T375" s="18" t="s">
        <v>498</v>
      </c>
      <c r="AU375" s="18" t="s">
        <v>6</v>
      </c>
      <c r="AY375" s="18" t="s">
        <v>498</v>
      </c>
      <c r="BE375" s="159">
        <f t="shared" si="8"/>
        <v>0</v>
      </c>
      <c r="BF375" s="159">
        <f t="shared" si="9"/>
        <v>0</v>
      </c>
      <c r="BG375" s="159">
        <f t="shared" si="10"/>
        <v>0</v>
      </c>
      <c r="BH375" s="159">
        <f t="shared" si="11"/>
        <v>0</v>
      </c>
      <c r="BI375" s="159">
        <f t="shared" si="12"/>
        <v>0</v>
      </c>
      <c r="BJ375" s="18" t="s">
        <v>136</v>
      </c>
      <c r="BK375" s="159">
        <f t="shared" si="13"/>
        <v>0</v>
      </c>
    </row>
    <row r="376" spans="1:63" s="2" customFormat="1" ht="16.350000000000001" customHeight="1">
      <c r="A376" s="33"/>
      <c r="B376" s="34"/>
      <c r="C376" s="204" t="s">
        <v>1</v>
      </c>
      <c r="D376" s="204" t="s">
        <v>131</v>
      </c>
      <c r="E376" s="205" t="s">
        <v>1</v>
      </c>
      <c r="F376" s="206" t="s">
        <v>1</v>
      </c>
      <c r="G376" s="207" t="s">
        <v>1</v>
      </c>
      <c r="H376" s="208"/>
      <c r="I376" s="208"/>
      <c r="J376" s="209">
        <f t="shared" si="7"/>
        <v>0</v>
      </c>
      <c r="K376" s="210"/>
      <c r="L376" s="34"/>
      <c r="M376" s="211" t="s">
        <v>1</v>
      </c>
      <c r="N376" s="212" t="s">
        <v>42</v>
      </c>
      <c r="O376" s="59"/>
      <c r="P376" s="59"/>
      <c r="Q376" s="59"/>
      <c r="R376" s="59"/>
      <c r="S376" s="59"/>
      <c r="T376" s="60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T376" s="18" t="s">
        <v>498</v>
      </c>
      <c r="AU376" s="18" t="s">
        <v>6</v>
      </c>
      <c r="AY376" s="18" t="s">
        <v>498</v>
      </c>
      <c r="BE376" s="159">
        <f t="shared" si="8"/>
        <v>0</v>
      </c>
      <c r="BF376" s="159">
        <f t="shared" si="9"/>
        <v>0</v>
      </c>
      <c r="BG376" s="159">
        <f t="shared" si="10"/>
        <v>0</v>
      </c>
      <c r="BH376" s="159">
        <f t="shared" si="11"/>
        <v>0</v>
      </c>
      <c r="BI376" s="159">
        <f t="shared" si="12"/>
        <v>0</v>
      </c>
      <c r="BJ376" s="18" t="s">
        <v>136</v>
      </c>
      <c r="BK376" s="159">
        <f t="shared" si="13"/>
        <v>0</v>
      </c>
    </row>
    <row r="377" spans="1:63" s="2" customFormat="1" ht="16.350000000000001" customHeight="1">
      <c r="A377" s="33"/>
      <c r="B377" s="34"/>
      <c r="C377" s="204" t="s">
        <v>1</v>
      </c>
      <c r="D377" s="204" t="s">
        <v>131</v>
      </c>
      <c r="E377" s="205" t="s">
        <v>1</v>
      </c>
      <c r="F377" s="206" t="s">
        <v>1</v>
      </c>
      <c r="G377" s="207" t="s">
        <v>1</v>
      </c>
      <c r="H377" s="208"/>
      <c r="I377" s="208"/>
      <c r="J377" s="209">
        <f t="shared" si="7"/>
        <v>0</v>
      </c>
      <c r="K377" s="210"/>
      <c r="L377" s="34"/>
      <c r="M377" s="211" t="s">
        <v>1</v>
      </c>
      <c r="N377" s="212" t="s">
        <v>42</v>
      </c>
      <c r="O377" s="59"/>
      <c r="P377" s="59"/>
      <c r="Q377" s="59"/>
      <c r="R377" s="59"/>
      <c r="S377" s="59"/>
      <c r="T377" s="60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T377" s="18" t="s">
        <v>498</v>
      </c>
      <c r="AU377" s="18" t="s">
        <v>6</v>
      </c>
      <c r="AY377" s="18" t="s">
        <v>498</v>
      </c>
      <c r="BE377" s="159">
        <f t="shared" si="8"/>
        <v>0</v>
      </c>
      <c r="BF377" s="159">
        <f t="shared" si="9"/>
        <v>0</v>
      </c>
      <c r="BG377" s="159">
        <f t="shared" si="10"/>
        <v>0</v>
      </c>
      <c r="BH377" s="159">
        <f t="shared" si="11"/>
        <v>0</v>
      </c>
      <c r="BI377" s="159">
        <f t="shared" si="12"/>
        <v>0</v>
      </c>
      <c r="BJ377" s="18" t="s">
        <v>136</v>
      </c>
      <c r="BK377" s="159">
        <f t="shared" si="13"/>
        <v>0</v>
      </c>
    </row>
    <row r="378" spans="1:63" s="2" customFormat="1" ht="16.350000000000001" customHeight="1">
      <c r="A378" s="33"/>
      <c r="B378" s="34"/>
      <c r="C378" s="204" t="s">
        <v>1</v>
      </c>
      <c r="D378" s="204" t="s">
        <v>131</v>
      </c>
      <c r="E378" s="205" t="s">
        <v>1</v>
      </c>
      <c r="F378" s="206" t="s">
        <v>1</v>
      </c>
      <c r="G378" s="207" t="s">
        <v>1</v>
      </c>
      <c r="H378" s="208"/>
      <c r="I378" s="208"/>
      <c r="J378" s="209">
        <f t="shared" si="7"/>
        <v>0</v>
      </c>
      <c r="K378" s="210"/>
      <c r="L378" s="34"/>
      <c r="M378" s="211" t="s">
        <v>1</v>
      </c>
      <c r="N378" s="212" t="s">
        <v>42</v>
      </c>
      <c r="O378" s="59"/>
      <c r="P378" s="59"/>
      <c r="Q378" s="59"/>
      <c r="R378" s="59"/>
      <c r="S378" s="59"/>
      <c r="T378" s="60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T378" s="18" t="s">
        <v>498</v>
      </c>
      <c r="AU378" s="18" t="s">
        <v>6</v>
      </c>
      <c r="AY378" s="18" t="s">
        <v>498</v>
      </c>
      <c r="BE378" s="159">
        <f t="shared" si="8"/>
        <v>0</v>
      </c>
      <c r="BF378" s="159">
        <f t="shared" si="9"/>
        <v>0</v>
      </c>
      <c r="BG378" s="159">
        <f t="shared" si="10"/>
        <v>0</v>
      </c>
      <c r="BH378" s="159">
        <f t="shared" si="11"/>
        <v>0</v>
      </c>
      <c r="BI378" s="159">
        <f t="shared" si="12"/>
        <v>0</v>
      </c>
      <c r="BJ378" s="18" t="s">
        <v>136</v>
      </c>
      <c r="BK378" s="159">
        <f t="shared" si="13"/>
        <v>0</v>
      </c>
    </row>
    <row r="379" spans="1:63" s="2" customFormat="1" ht="16.350000000000001" customHeight="1">
      <c r="A379" s="33"/>
      <c r="B379" s="34"/>
      <c r="C379" s="204" t="s">
        <v>1</v>
      </c>
      <c r="D379" s="204" t="s">
        <v>131</v>
      </c>
      <c r="E379" s="205" t="s">
        <v>1</v>
      </c>
      <c r="F379" s="206" t="s">
        <v>1</v>
      </c>
      <c r="G379" s="207" t="s">
        <v>1</v>
      </c>
      <c r="H379" s="208"/>
      <c r="I379" s="208"/>
      <c r="J379" s="209">
        <f t="shared" si="7"/>
        <v>0</v>
      </c>
      <c r="K379" s="210"/>
      <c r="L379" s="34"/>
      <c r="M379" s="211" t="s">
        <v>1</v>
      </c>
      <c r="N379" s="212" t="s">
        <v>42</v>
      </c>
      <c r="O379" s="59"/>
      <c r="P379" s="59"/>
      <c r="Q379" s="59"/>
      <c r="R379" s="59"/>
      <c r="S379" s="59"/>
      <c r="T379" s="60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T379" s="18" t="s">
        <v>498</v>
      </c>
      <c r="AU379" s="18" t="s">
        <v>6</v>
      </c>
      <c r="AY379" s="18" t="s">
        <v>498</v>
      </c>
      <c r="BE379" s="159">
        <f t="shared" si="8"/>
        <v>0</v>
      </c>
      <c r="BF379" s="159">
        <f t="shared" si="9"/>
        <v>0</v>
      </c>
      <c r="BG379" s="159">
        <f t="shared" si="10"/>
        <v>0</v>
      </c>
      <c r="BH379" s="159">
        <f t="shared" si="11"/>
        <v>0</v>
      </c>
      <c r="BI379" s="159">
        <f t="shared" si="12"/>
        <v>0</v>
      </c>
      <c r="BJ379" s="18" t="s">
        <v>136</v>
      </c>
      <c r="BK379" s="159">
        <f t="shared" si="13"/>
        <v>0</v>
      </c>
    </row>
    <row r="380" spans="1:63" s="2" customFormat="1" ht="16.350000000000001" customHeight="1">
      <c r="A380" s="33"/>
      <c r="B380" s="34"/>
      <c r="C380" s="204" t="s">
        <v>1</v>
      </c>
      <c r="D380" s="204" t="s">
        <v>131</v>
      </c>
      <c r="E380" s="205" t="s">
        <v>1</v>
      </c>
      <c r="F380" s="206" t="s">
        <v>1</v>
      </c>
      <c r="G380" s="207" t="s">
        <v>1</v>
      </c>
      <c r="H380" s="208"/>
      <c r="I380" s="208"/>
      <c r="J380" s="209">
        <f t="shared" si="7"/>
        <v>0</v>
      </c>
      <c r="K380" s="210"/>
      <c r="L380" s="34"/>
      <c r="M380" s="211" t="s">
        <v>1</v>
      </c>
      <c r="N380" s="212" t="s">
        <v>42</v>
      </c>
      <c r="O380" s="59"/>
      <c r="P380" s="59"/>
      <c r="Q380" s="59"/>
      <c r="R380" s="59"/>
      <c r="S380" s="59"/>
      <c r="T380" s="60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T380" s="18" t="s">
        <v>498</v>
      </c>
      <c r="AU380" s="18" t="s">
        <v>6</v>
      </c>
      <c r="AY380" s="18" t="s">
        <v>498</v>
      </c>
      <c r="BE380" s="159">
        <f t="shared" si="8"/>
        <v>0</v>
      </c>
      <c r="BF380" s="159">
        <f t="shared" si="9"/>
        <v>0</v>
      </c>
      <c r="BG380" s="159">
        <f t="shared" si="10"/>
        <v>0</v>
      </c>
      <c r="BH380" s="159">
        <f t="shared" si="11"/>
        <v>0</v>
      </c>
      <c r="BI380" s="159">
        <f t="shared" si="12"/>
        <v>0</v>
      </c>
      <c r="BJ380" s="18" t="s">
        <v>136</v>
      </c>
      <c r="BK380" s="159">
        <f t="shared" si="13"/>
        <v>0</v>
      </c>
    </row>
    <row r="381" spans="1:63" s="2" customFormat="1" ht="16.350000000000001" customHeight="1">
      <c r="A381" s="33"/>
      <c r="B381" s="34"/>
      <c r="C381" s="204" t="s">
        <v>1</v>
      </c>
      <c r="D381" s="204" t="s">
        <v>131</v>
      </c>
      <c r="E381" s="205" t="s">
        <v>1</v>
      </c>
      <c r="F381" s="206" t="s">
        <v>1</v>
      </c>
      <c r="G381" s="207" t="s">
        <v>1</v>
      </c>
      <c r="H381" s="208"/>
      <c r="I381" s="208"/>
      <c r="J381" s="209">
        <f t="shared" si="7"/>
        <v>0</v>
      </c>
      <c r="K381" s="210"/>
      <c r="L381" s="34"/>
      <c r="M381" s="211" t="s">
        <v>1</v>
      </c>
      <c r="N381" s="212" t="s">
        <v>42</v>
      </c>
      <c r="O381" s="59"/>
      <c r="P381" s="59"/>
      <c r="Q381" s="59"/>
      <c r="R381" s="59"/>
      <c r="S381" s="59"/>
      <c r="T381" s="60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T381" s="18" t="s">
        <v>498</v>
      </c>
      <c r="AU381" s="18" t="s">
        <v>6</v>
      </c>
      <c r="AY381" s="18" t="s">
        <v>498</v>
      </c>
      <c r="BE381" s="159">
        <f t="shared" si="8"/>
        <v>0</v>
      </c>
      <c r="BF381" s="159">
        <f t="shared" si="9"/>
        <v>0</v>
      </c>
      <c r="BG381" s="159">
        <f t="shared" si="10"/>
        <v>0</v>
      </c>
      <c r="BH381" s="159">
        <f t="shared" si="11"/>
        <v>0</v>
      </c>
      <c r="BI381" s="159">
        <f t="shared" si="12"/>
        <v>0</v>
      </c>
      <c r="BJ381" s="18" t="s">
        <v>136</v>
      </c>
      <c r="BK381" s="159">
        <f t="shared" si="13"/>
        <v>0</v>
      </c>
    </row>
    <row r="382" spans="1:63" s="2" customFormat="1" ht="16.350000000000001" customHeight="1">
      <c r="A382" s="33"/>
      <c r="B382" s="34"/>
      <c r="C382" s="204" t="s">
        <v>1</v>
      </c>
      <c r="D382" s="204" t="s">
        <v>131</v>
      </c>
      <c r="E382" s="205" t="s">
        <v>1</v>
      </c>
      <c r="F382" s="206" t="s">
        <v>1</v>
      </c>
      <c r="G382" s="207" t="s">
        <v>1</v>
      </c>
      <c r="H382" s="208"/>
      <c r="I382" s="208"/>
      <c r="J382" s="209">
        <f t="shared" si="7"/>
        <v>0</v>
      </c>
      <c r="K382" s="210"/>
      <c r="L382" s="34"/>
      <c r="M382" s="211" t="s">
        <v>1</v>
      </c>
      <c r="N382" s="212" t="s">
        <v>42</v>
      </c>
      <c r="O382" s="59"/>
      <c r="P382" s="59"/>
      <c r="Q382" s="59"/>
      <c r="R382" s="59"/>
      <c r="S382" s="59"/>
      <c r="T382" s="60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T382" s="18" t="s">
        <v>498</v>
      </c>
      <c r="AU382" s="18" t="s">
        <v>6</v>
      </c>
      <c r="AY382" s="18" t="s">
        <v>498</v>
      </c>
      <c r="BE382" s="159">
        <f t="shared" si="8"/>
        <v>0</v>
      </c>
      <c r="BF382" s="159">
        <f t="shared" si="9"/>
        <v>0</v>
      </c>
      <c r="BG382" s="159">
        <f t="shared" si="10"/>
        <v>0</v>
      </c>
      <c r="BH382" s="159">
        <f t="shared" si="11"/>
        <v>0</v>
      </c>
      <c r="BI382" s="159">
        <f t="shared" si="12"/>
        <v>0</v>
      </c>
      <c r="BJ382" s="18" t="s">
        <v>136</v>
      </c>
      <c r="BK382" s="159">
        <f t="shared" si="13"/>
        <v>0</v>
      </c>
    </row>
    <row r="383" spans="1:63" s="2" customFormat="1" ht="16.350000000000001" customHeight="1">
      <c r="A383" s="33"/>
      <c r="B383" s="34"/>
      <c r="C383" s="204" t="s">
        <v>1</v>
      </c>
      <c r="D383" s="204" t="s">
        <v>131</v>
      </c>
      <c r="E383" s="205" t="s">
        <v>1</v>
      </c>
      <c r="F383" s="206" t="s">
        <v>1</v>
      </c>
      <c r="G383" s="207" t="s">
        <v>1</v>
      </c>
      <c r="H383" s="208"/>
      <c r="I383" s="208"/>
      <c r="J383" s="209">
        <f t="shared" si="7"/>
        <v>0</v>
      </c>
      <c r="K383" s="210"/>
      <c r="L383" s="34"/>
      <c r="M383" s="211" t="s">
        <v>1</v>
      </c>
      <c r="N383" s="212" t="s">
        <v>42</v>
      </c>
      <c r="O383" s="213"/>
      <c r="P383" s="213"/>
      <c r="Q383" s="213"/>
      <c r="R383" s="213"/>
      <c r="S383" s="213"/>
      <c r="T383" s="214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T383" s="18" t="s">
        <v>498</v>
      </c>
      <c r="AU383" s="18" t="s">
        <v>6</v>
      </c>
      <c r="AY383" s="18" t="s">
        <v>498</v>
      </c>
      <c r="BE383" s="159">
        <f t="shared" si="8"/>
        <v>0</v>
      </c>
      <c r="BF383" s="159">
        <f t="shared" si="9"/>
        <v>0</v>
      </c>
      <c r="BG383" s="159">
        <f t="shared" si="10"/>
        <v>0</v>
      </c>
      <c r="BH383" s="159">
        <f t="shared" si="11"/>
        <v>0</v>
      </c>
      <c r="BI383" s="159">
        <f t="shared" si="12"/>
        <v>0</v>
      </c>
      <c r="BJ383" s="18" t="s">
        <v>136</v>
      </c>
      <c r="BK383" s="159">
        <f t="shared" si="13"/>
        <v>0</v>
      </c>
    </row>
    <row r="384" spans="1:63" s="2" customFormat="1" ht="6.95" customHeight="1">
      <c r="A384" s="33"/>
      <c r="B384" s="48"/>
      <c r="C384" s="49"/>
      <c r="D384" s="49"/>
      <c r="E384" s="49"/>
      <c r="F384" s="49"/>
      <c r="G384" s="49"/>
      <c r="H384" s="49"/>
      <c r="I384" s="49"/>
      <c r="J384" s="49"/>
      <c r="K384" s="49"/>
      <c r="L384" s="34"/>
      <c r="M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</row>
  </sheetData>
  <autoFilter ref="C129:K383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y jsou hodnoty K, M." sqref="D334:D384">
      <formula1>"K, M"</formula1>
    </dataValidation>
    <dataValidation type="list" allowBlank="1" showInputMessage="1" showErrorMessage="1" error="Povoleny jsou hodnoty základní, snížená, zákl. přenesená, sníž. přenesená, nulová." sqref="N334:N384">
      <formula1>"základní, snížená, zákl. přenesená, sníž. přenesená,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306"/>
  <sheetViews>
    <sheetView showGridLines="0" tabSelected="1" topLeftCell="A149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5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8" t="s">
        <v>87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6</v>
      </c>
    </row>
    <row r="4" spans="1:46" s="1" customFormat="1" ht="24.95" customHeight="1">
      <c r="B4" s="21"/>
      <c r="D4" s="22" t="s">
        <v>91</v>
      </c>
      <c r="L4" s="21"/>
      <c r="M4" s="94" t="s">
        <v>11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16</v>
      </c>
      <c r="L6" s="21"/>
    </row>
    <row r="7" spans="1:46" s="1" customFormat="1" ht="16.5" customHeight="1">
      <c r="B7" s="21"/>
      <c r="E7" s="256" t="str">
        <f>'Rekapitulace stavby'!K6</f>
        <v>Oprava střechy a teras, Bělohorská 1688-1689, Praha 6</v>
      </c>
      <c r="F7" s="257"/>
      <c r="G7" s="257"/>
      <c r="H7" s="257"/>
      <c r="L7" s="21"/>
    </row>
    <row r="8" spans="1:46" s="2" customFormat="1" ht="12" customHeight="1">
      <c r="A8" s="33"/>
      <c r="B8" s="34"/>
      <c r="C8" s="33"/>
      <c r="D8" s="28" t="s">
        <v>92</v>
      </c>
      <c r="E8" s="33"/>
      <c r="F8" s="33"/>
      <c r="G8" s="33"/>
      <c r="H8" s="33"/>
      <c r="I8" s="33"/>
      <c r="J8" s="33"/>
      <c r="K8" s="33"/>
      <c r="L8" s="4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36" t="s">
        <v>499</v>
      </c>
      <c r="F9" s="258"/>
      <c r="G9" s="258"/>
      <c r="H9" s="258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18</v>
      </c>
      <c r="E11" s="33"/>
      <c r="F11" s="26" t="s">
        <v>1</v>
      </c>
      <c r="G11" s="33"/>
      <c r="H11" s="33"/>
      <c r="I11" s="28" t="s">
        <v>19</v>
      </c>
      <c r="J11" s="26" t="s">
        <v>1</v>
      </c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20</v>
      </c>
      <c r="E12" s="33"/>
      <c r="F12" s="26" t="s">
        <v>21</v>
      </c>
      <c r="G12" s="33"/>
      <c r="H12" s="33"/>
      <c r="I12" s="28" t="s">
        <v>22</v>
      </c>
      <c r="J12" s="56" t="str">
        <f>'Rekapitulace stavby'!AN8</f>
        <v>11. 6. 2021</v>
      </c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24</v>
      </c>
      <c r="E14" s="33"/>
      <c r="F14" s="33"/>
      <c r="G14" s="33"/>
      <c r="H14" s="33"/>
      <c r="I14" s="28" t="s">
        <v>25</v>
      </c>
      <c r="J14" s="26" t="s">
        <v>1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26</v>
      </c>
      <c r="F15" s="33"/>
      <c r="G15" s="33"/>
      <c r="H15" s="33"/>
      <c r="I15" s="28" t="s">
        <v>27</v>
      </c>
      <c r="J15" s="26" t="s">
        <v>1</v>
      </c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28</v>
      </c>
      <c r="E17" s="33"/>
      <c r="F17" s="33"/>
      <c r="G17" s="33"/>
      <c r="H17" s="33"/>
      <c r="I17" s="28" t="s">
        <v>25</v>
      </c>
      <c r="J17" s="29" t="str">
        <f>'Rekapitulace stavby'!AN13</f>
        <v>Vyplň údaj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59" t="str">
        <f>'Rekapitulace stavby'!E14</f>
        <v>Vyplň údaj</v>
      </c>
      <c r="F18" s="220"/>
      <c r="G18" s="220"/>
      <c r="H18" s="220"/>
      <c r="I18" s="28" t="s">
        <v>27</v>
      </c>
      <c r="J18" s="29" t="str">
        <f>'Rekapitulace stavby'!AN14</f>
        <v>Vyplň údaj</v>
      </c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30</v>
      </c>
      <c r="E20" s="33"/>
      <c r="F20" s="33"/>
      <c r="G20" s="33"/>
      <c r="H20" s="33"/>
      <c r="I20" s="28" t="s">
        <v>25</v>
      </c>
      <c r="J20" s="26" t="s">
        <v>1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31</v>
      </c>
      <c r="F21" s="33"/>
      <c r="G21" s="33"/>
      <c r="H21" s="33"/>
      <c r="I21" s="28" t="s">
        <v>27</v>
      </c>
      <c r="J21" s="26" t="s">
        <v>1</v>
      </c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33</v>
      </c>
      <c r="E23" s="33"/>
      <c r="F23" s="33"/>
      <c r="G23" s="33"/>
      <c r="H23" s="33"/>
      <c r="I23" s="28" t="s">
        <v>25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34</v>
      </c>
      <c r="F24" s="33"/>
      <c r="G24" s="33"/>
      <c r="H24" s="33"/>
      <c r="I24" s="28" t="s">
        <v>27</v>
      </c>
      <c r="J24" s="26" t="s">
        <v>1</v>
      </c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35</v>
      </c>
      <c r="E26" s="33"/>
      <c r="F26" s="33"/>
      <c r="G26" s="33"/>
      <c r="H26" s="33"/>
      <c r="I26" s="33"/>
      <c r="J26" s="33"/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95"/>
      <c r="B27" s="96"/>
      <c r="C27" s="95"/>
      <c r="D27" s="95"/>
      <c r="E27" s="225" t="s">
        <v>1</v>
      </c>
      <c r="F27" s="225"/>
      <c r="G27" s="225"/>
      <c r="H27" s="225"/>
      <c r="I27" s="95"/>
      <c r="J27" s="95"/>
      <c r="K27" s="95"/>
      <c r="L27" s="97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67"/>
      <c r="E29" s="67"/>
      <c r="F29" s="67"/>
      <c r="G29" s="67"/>
      <c r="H29" s="67"/>
      <c r="I29" s="67"/>
      <c r="J29" s="67"/>
      <c r="K29" s="67"/>
      <c r="L29" s="4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98" t="s">
        <v>36</v>
      </c>
      <c r="E30" s="33"/>
      <c r="F30" s="33"/>
      <c r="G30" s="33"/>
      <c r="H30" s="33"/>
      <c r="I30" s="33"/>
      <c r="J30" s="72">
        <f>ROUND(J128, 2)</f>
        <v>0</v>
      </c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38</v>
      </c>
      <c r="G32" s="33"/>
      <c r="H32" s="33"/>
      <c r="I32" s="37" t="s">
        <v>37</v>
      </c>
      <c r="J32" s="37" t="s">
        <v>39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99" t="s">
        <v>40</v>
      </c>
      <c r="E33" s="28" t="s">
        <v>41</v>
      </c>
      <c r="F33" s="100">
        <f>ROUND((ROUND((SUM(BE128:BE254)),  2) + SUM(BE256:BE305)), 2)</f>
        <v>0</v>
      </c>
      <c r="G33" s="33"/>
      <c r="H33" s="33"/>
      <c r="I33" s="101">
        <v>0.21</v>
      </c>
      <c r="J33" s="100">
        <f>ROUND((ROUND(((SUM(BE128:BE254))*I33),  2) + (SUM(BE256:BE305)*I33)), 2)</f>
        <v>0</v>
      </c>
      <c r="K33" s="33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28" t="s">
        <v>42</v>
      </c>
      <c r="F34" s="100">
        <f>ROUND((ROUND((SUM(BF128:BF254)),  2) + SUM(BF256:BF305)), 2)</f>
        <v>0</v>
      </c>
      <c r="G34" s="33"/>
      <c r="H34" s="33"/>
      <c r="I34" s="101">
        <v>0.15</v>
      </c>
      <c r="J34" s="100">
        <f>ROUND((ROUND(((SUM(BF128:BF254))*I34),  2) + (SUM(BF256:BF305)*I34)), 2)</f>
        <v>0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43</v>
      </c>
      <c r="F35" s="100">
        <f>ROUND((ROUND((SUM(BG128:BG254)),  2) + SUM(BG256:BG305)), 2)</f>
        <v>0</v>
      </c>
      <c r="G35" s="33"/>
      <c r="H35" s="33"/>
      <c r="I35" s="101">
        <v>0.21</v>
      </c>
      <c r="J35" s="100">
        <f>0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44</v>
      </c>
      <c r="F36" s="100">
        <f>ROUND((ROUND((SUM(BH128:BH254)),  2) + SUM(BH256:BH305)), 2)</f>
        <v>0</v>
      </c>
      <c r="G36" s="33"/>
      <c r="H36" s="33"/>
      <c r="I36" s="101">
        <v>0.15</v>
      </c>
      <c r="J36" s="100">
        <f>0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45</v>
      </c>
      <c r="F37" s="100">
        <f>ROUND((ROUND((SUM(BI128:BI254)),  2) + SUM(BI256:BI305)), 2)</f>
        <v>0</v>
      </c>
      <c r="G37" s="33"/>
      <c r="H37" s="33"/>
      <c r="I37" s="101">
        <v>0</v>
      </c>
      <c r="J37" s="100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02"/>
      <c r="D39" s="103" t="s">
        <v>46</v>
      </c>
      <c r="E39" s="61"/>
      <c r="F39" s="61"/>
      <c r="G39" s="104" t="s">
        <v>47</v>
      </c>
      <c r="H39" s="105" t="s">
        <v>48</v>
      </c>
      <c r="I39" s="61"/>
      <c r="J39" s="106">
        <f>SUM(J30:J37)</f>
        <v>0</v>
      </c>
      <c r="K39" s="107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49</v>
      </c>
      <c r="E50" s="45"/>
      <c r="F50" s="45"/>
      <c r="G50" s="44" t="s">
        <v>50</v>
      </c>
      <c r="H50" s="45"/>
      <c r="I50" s="45"/>
      <c r="J50" s="45"/>
      <c r="K50" s="45"/>
      <c r="L50" s="43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6" t="s">
        <v>51</v>
      </c>
      <c r="E61" s="36"/>
      <c r="F61" s="108" t="s">
        <v>52</v>
      </c>
      <c r="G61" s="46" t="s">
        <v>51</v>
      </c>
      <c r="H61" s="36"/>
      <c r="I61" s="36"/>
      <c r="J61" s="109" t="s">
        <v>52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4" t="s">
        <v>53</v>
      </c>
      <c r="E65" s="47"/>
      <c r="F65" s="47"/>
      <c r="G65" s="44" t="s">
        <v>54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6" t="s">
        <v>51</v>
      </c>
      <c r="E76" s="36"/>
      <c r="F76" s="108" t="s">
        <v>52</v>
      </c>
      <c r="G76" s="46" t="s">
        <v>51</v>
      </c>
      <c r="H76" s="36"/>
      <c r="I76" s="36"/>
      <c r="J76" s="109" t="s">
        <v>52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94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16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56" t="str">
        <f>E7</f>
        <v>Oprava střechy a teras, Bělohorská 1688-1689, Praha 6</v>
      </c>
      <c r="F85" s="257"/>
      <c r="G85" s="257"/>
      <c r="H85" s="257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92</v>
      </c>
      <c r="D86" s="33"/>
      <c r="E86" s="33"/>
      <c r="F86" s="33"/>
      <c r="G86" s="33"/>
      <c r="H86" s="33"/>
      <c r="I86" s="33"/>
      <c r="J86" s="33"/>
      <c r="K86" s="33"/>
      <c r="L86" s="4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36" t="str">
        <f>E9</f>
        <v>02 - Terasy</v>
      </c>
      <c r="F87" s="258"/>
      <c r="G87" s="258"/>
      <c r="H87" s="258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20</v>
      </c>
      <c r="D89" s="33"/>
      <c r="E89" s="33"/>
      <c r="F89" s="26" t="str">
        <f>F12</f>
        <v>Bělohorská 1688-1689, Praha 6 - Břevnov</v>
      </c>
      <c r="G89" s="33"/>
      <c r="H89" s="33"/>
      <c r="I89" s="28" t="s">
        <v>22</v>
      </c>
      <c r="J89" s="56" t="str">
        <f>IF(J12="","",J12)</f>
        <v>11. 6. 2021</v>
      </c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24</v>
      </c>
      <c r="D91" s="33"/>
      <c r="E91" s="33"/>
      <c r="F91" s="26" t="str">
        <f>E15</f>
        <v>AUSTIS-REAL s.r.o., Pod Marjánkou 1675/41, Praha 6</v>
      </c>
      <c r="G91" s="33"/>
      <c r="H91" s="33"/>
      <c r="I91" s="28" t="s">
        <v>30</v>
      </c>
      <c r="J91" s="31" t="str">
        <f>E21</f>
        <v>Ing. Jan Vojtěchovský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28</v>
      </c>
      <c r="D92" s="33"/>
      <c r="E92" s="33"/>
      <c r="F92" s="26" t="str">
        <f>IF(E18="","",E18)</f>
        <v>Vyplň údaj</v>
      </c>
      <c r="G92" s="33"/>
      <c r="H92" s="33"/>
      <c r="I92" s="28" t="s">
        <v>33</v>
      </c>
      <c r="J92" s="31" t="str">
        <f>E24</f>
        <v>Ing. Petr Kopecký</v>
      </c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10" t="s">
        <v>95</v>
      </c>
      <c r="D94" s="102"/>
      <c r="E94" s="102"/>
      <c r="F94" s="102"/>
      <c r="G94" s="102"/>
      <c r="H94" s="102"/>
      <c r="I94" s="102"/>
      <c r="J94" s="111" t="s">
        <v>96</v>
      </c>
      <c r="K94" s="102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12" t="s">
        <v>97</v>
      </c>
      <c r="D96" s="33"/>
      <c r="E96" s="33"/>
      <c r="F96" s="33"/>
      <c r="G96" s="33"/>
      <c r="H96" s="33"/>
      <c r="I96" s="33"/>
      <c r="J96" s="72">
        <f>J128</f>
        <v>0</v>
      </c>
      <c r="K96" s="33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98</v>
      </c>
    </row>
    <row r="97" spans="1:31" s="9" customFormat="1" ht="24.95" customHeight="1">
      <c r="B97" s="113"/>
      <c r="D97" s="114" t="s">
        <v>99</v>
      </c>
      <c r="E97" s="115"/>
      <c r="F97" s="115"/>
      <c r="G97" s="115"/>
      <c r="H97" s="115"/>
      <c r="I97" s="115"/>
      <c r="J97" s="116">
        <f>J129</f>
        <v>0</v>
      </c>
      <c r="L97" s="113"/>
    </row>
    <row r="98" spans="1:31" s="10" customFormat="1" ht="19.899999999999999" customHeight="1">
      <c r="B98" s="117"/>
      <c r="D98" s="118" t="s">
        <v>100</v>
      </c>
      <c r="E98" s="119"/>
      <c r="F98" s="119"/>
      <c r="G98" s="119"/>
      <c r="H98" s="119"/>
      <c r="I98" s="119"/>
      <c r="J98" s="120">
        <f>J130</f>
        <v>0</v>
      </c>
      <c r="L98" s="117"/>
    </row>
    <row r="99" spans="1:31" s="10" customFormat="1" ht="19.899999999999999" customHeight="1">
      <c r="B99" s="117"/>
      <c r="D99" s="118" t="s">
        <v>101</v>
      </c>
      <c r="E99" s="119"/>
      <c r="F99" s="119"/>
      <c r="G99" s="119"/>
      <c r="H99" s="119"/>
      <c r="I99" s="119"/>
      <c r="J99" s="120">
        <f>J133</f>
        <v>0</v>
      </c>
      <c r="L99" s="117"/>
    </row>
    <row r="100" spans="1:31" s="10" customFormat="1" ht="19.899999999999999" customHeight="1">
      <c r="B100" s="117"/>
      <c r="D100" s="118" t="s">
        <v>102</v>
      </c>
      <c r="E100" s="119"/>
      <c r="F100" s="119"/>
      <c r="G100" s="119"/>
      <c r="H100" s="119"/>
      <c r="I100" s="119"/>
      <c r="J100" s="120">
        <f>J150</f>
        <v>0</v>
      </c>
      <c r="L100" s="117"/>
    </row>
    <row r="101" spans="1:31" s="10" customFormat="1" ht="19.899999999999999" customHeight="1">
      <c r="B101" s="117"/>
      <c r="D101" s="118" t="s">
        <v>103</v>
      </c>
      <c r="E101" s="119"/>
      <c r="F101" s="119"/>
      <c r="G101" s="119"/>
      <c r="H101" s="119"/>
      <c r="I101" s="119"/>
      <c r="J101" s="120">
        <f>J163</f>
        <v>0</v>
      </c>
      <c r="L101" s="117"/>
    </row>
    <row r="102" spans="1:31" s="10" customFormat="1" ht="19.899999999999999" customHeight="1">
      <c r="B102" s="117"/>
      <c r="D102" s="118" t="s">
        <v>104</v>
      </c>
      <c r="E102" s="119"/>
      <c r="F102" s="119"/>
      <c r="G102" s="119"/>
      <c r="H102" s="119"/>
      <c r="I102" s="119"/>
      <c r="J102" s="120">
        <f>J170</f>
        <v>0</v>
      </c>
      <c r="L102" s="117"/>
    </row>
    <row r="103" spans="1:31" s="9" customFormat="1" ht="24.95" customHeight="1">
      <c r="B103" s="113"/>
      <c r="D103" s="114" t="s">
        <v>105</v>
      </c>
      <c r="E103" s="115"/>
      <c r="F103" s="115"/>
      <c r="G103" s="115"/>
      <c r="H103" s="115"/>
      <c r="I103" s="115"/>
      <c r="J103" s="116">
        <f>J172</f>
        <v>0</v>
      </c>
      <c r="L103" s="113"/>
    </row>
    <row r="104" spans="1:31" s="10" customFormat="1" ht="19.899999999999999" customHeight="1">
      <c r="B104" s="117"/>
      <c r="D104" s="118" t="s">
        <v>106</v>
      </c>
      <c r="E104" s="119"/>
      <c r="F104" s="119"/>
      <c r="G104" s="119"/>
      <c r="H104" s="119"/>
      <c r="I104" s="119"/>
      <c r="J104" s="120">
        <f>J173</f>
        <v>0</v>
      </c>
      <c r="L104" s="117"/>
    </row>
    <row r="105" spans="1:31" s="10" customFormat="1" ht="19.899999999999999" customHeight="1">
      <c r="B105" s="117"/>
      <c r="D105" s="118" t="s">
        <v>107</v>
      </c>
      <c r="E105" s="119"/>
      <c r="F105" s="119"/>
      <c r="G105" s="119"/>
      <c r="H105" s="119"/>
      <c r="I105" s="119"/>
      <c r="J105" s="120">
        <f>J224</f>
        <v>0</v>
      </c>
      <c r="L105" s="117"/>
    </row>
    <row r="106" spans="1:31" s="10" customFormat="1" ht="19.899999999999999" customHeight="1">
      <c r="B106" s="117"/>
      <c r="D106" s="118" t="s">
        <v>110</v>
      </c>
      <c r="E106" s="119"/>
      <c r="F106" s="119"/>
      <c r="G106" s="119"/>
      <c r="H106" s="119"/>
      <c r="I106" s="119"/>
      <c r="J106" s="120">
        <f>J236</f>
        <v>0</v>
      </c>
      <c r="L106" s="117"/>
    </row>
    <row r="107" spans="1:31" s="10" customFormat="1" ht="19.899999999999999" customHeight="1">
      <c r="B107" s="117"/>
      <c r="D107" s="118" t="s">
        <v>500</v>
      </c>
      <c r="E107" s="119"/>
      <c r="F107" s="119"/>
      <c r="G107" s="119"/>
      <c r="H107" s="119"/>
      <c r="I107" s="119"/>
      <c r="J107" s="120">
        <f>J252</f>
        <v>0</v>
      </c>
      <c r="L107" s="117"/>
    </row>
    <row r="108" spans="1:31" s="9" customFormat="1" ht="21.75" customHeight="1">
      <c r="B108" s="113"/>
      <c r="D108" s="121" t="s">
        <v>112</v>
      </c>
      <c r="J108" s="122">
        <f>J255</f>
        <v>0</v>
      </c>
      <c r="L108" s="113"/>
    </row>
    <row r="109" spans="1:31" s="2" customFormat="1" ht="21.75" customHeight="1">
      <c r="A109" s="33"/>
      <c r="B109" s="34"/>
      <c r="C109" s="33"/>
      <c r="D109" s="33"/>
      <c r="E109" s="33"/>
      <c r="F109" s="33"/>
      <c r="G109" s="33"/>
      <c r="H109" s="33"/>
      <c r="I109" s="33"/>
      <c r="J109" s="33"/>
      <c r="K109" s="33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6.95" customHeight="1">
      <c r="A110" s="33"/>
      <c r="B110" s="48"/>
      <c r="C110" s="49"/>
      <c r="D110" s="49"/>
      <c r="E110" s="49"/>
      <c r="F110" s="49"/>
      <c r="G110" s="49"/>
      <c r="H110" s="49"/>
      <c r="I110" s="49"/>
      <c r="J110" s="49"/>
      <c r="K110" s="49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4" spans="1:63" s="2" customFormat="1" ht="6.95" customHeight="1">
      <c r="A114" s="33"/>
      <c r="B114" s="50"/>
      <c r="C114" s="51"/>
      <c r="D114" s="51"/>
      <c r="E114" s="51"/>
      <c r="F114" s="51"/>
      <c r="G114" s="51"/>
      <c r="H114" s="51"/>
      <c r="I114" s="51"/>
      <c r="J114" s="51"/>
      <c r="K114" s="51"/>
      <c r="L114" s="4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3" s="2" customFormat="1" ht="24.95" customHeight="1">
      <c r="A115" s="33"/>
      <c r="B115" s="34"/>
      <c r="C115" s="22" t="s">
        <v>113</v>
      </c>
      <c r="D115" s="33"/>
      <c r="E115" s="33"/>
      <c r="F115" s="33"/>
      <c r="G115" s="33"/>
      <c r="H115" s="33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3" s="2" customFormat="1" ht="6.9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3" s="2" customFormat="1" ht="12" customHeight="1">
      <c r="A117" s="33"/>
      <c r="B117" s="34"/>
      <c r="C117" s="28" t="s">
        <v>16</v>
      </c>
      <c r="D117" s="33"/>
      <c r="E117" s="33"/>
      <c r="F117" s="33"/>
      <c r="G117" s="33"/>
      <c r="H117" s="33"/>
      <c r="I117" s="33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3" s="2" customFormat="1" ht="16.5" customHeight="1">
      <c r="A118" s="33"/>
      <c r="B118" s="34"/>
      <c r="C118" s="33"/>
      <c r="D118" s="33"/>
      <c r="E118" s="256" t="str">
        <f>E7</f>
        <v>Oprava střechy a teras, Bělohorská 1688-1689, Praha 6</v>
      </c>
      <c r="F118" s="257"/>
      <c r="G118" s="257"/>
      <c r="H118" s="257"/>
      <c r="I118" s="33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12" customHeight="1">
      <c r="A119" s="33"/>
      <c r="B119" s="34"/>
      <c r="C119" s="28" t="s">
        <v>92</v>
      </c>
      <c r="D119" s="33"/>
      <c r="E119" s="33"/>
      <c r="F119" s="33"/>
      <c r="G119" s="33"/>
      <c r="H119" s="33"/>
      <c r="I119" s="33"/>
      <c r="J119" s="33"/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16.5" customHeight="1">
      <c r="A120" s="33"/>
      <c r="B120" s="34"/>
      <c r="C120" s="33"/>
      <c r="D120" s="33"/>
      <c r="E120" s="236" t="str">
        <f>E9</f>
        <v>02 - Terasy</v>
      </c>
      <c r="F120" s="258"/>
      <c r="G120" s="258"/>
      <c r="H120" s="258"/>
      <c r="I120" s="33"/>
      <c r="J120" s="33"/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6.9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12" customHeight="1">
      <c r="A122" s="33"/>
      <c r="B122" s="34"/>
      <c r="C122" s="28" t="s">
        <v>20</v>
      </c>
      <c r="D122" s="33"/>
      <c r="E122" s="33"/>
      <c r="F122" s="26" t="str">
        <f>F12</f>
        <v>Bělohorská 1688-1689, Praha 6 - Břevnov</v>
      </c>
      <c r="G122" s="33"/>
      <c r="H122" s="33"/>
      <c r="I122" s="28" t="s">
        <v>22</v>
      </c>
      <c r="J122" s="56" t="str">
        <f>IF(J12="","",J12)</f>
        <v>11. 6. 2021</v>
      </c>
      <c r="K122" s="33"/>
      <c r="L122" s="4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6.9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15.2" customHeight="1">
      <c r="A124" s="33"/>
      <c r="B124" s="34"/>
      <c r="C124" s="28" t="s">
        <v>24</v>
      </c>
      <c r="D124" s="33"/>
      <c r="E124" s="33"/>
      <c r="F124" s="26" t="str">
        <f>E15</f>
        <v>AUSTIS-REAL s.r.o., Pod Marjánkou 1675/41, Praha 6</v>
      </c>
      <c r="G124" s="33"/>
      <c r="H124" s="33"/>
      <c r="I124" s="28" t="s">
        <v>30</v>
      </c>
      <c r="J124" s="31" t="str">
        <f>E21</f>
        <v>Ing. Jan Vojtěchovský</v>
      </c>
      <c r="K124" s="33"/>
      <c r="L124" s="4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2" customFormat="1" ht="15.2" customHeight="1">
      <c r="A125" s="33"/>
      <c r="B125" s="34"/>
      <c r="C125" s="28" t="s">
        <v>28</v>
      </c>
      <c r="D125" s="33"/>
      <c r="E125" s="33"/>
      <c r="F125" s="26" t="str">
        <f>IF(E18="","",E18)</f>
        <v>Vyplň údaj</v>
      </c>
      <c r="G125" s="33"/>
      <c r="H125" s="33"/>
      <c r="I125" s="28" t="s">
        <v>33</v>
      </c>
      <c r="J125" s="31" t="str">
        <f>E24</f>
        <v>Ing. Petr Kopecký</v>
      </c>
      <c r="K125" s="33"/>
      <c r="L125" s="4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63" s="2" customFormat="1" ht="10.35" customHeight="1">
      <c r="A126" s="33"/>
      <c r="B126" s="34"/>
      <c r="C126" s="33"/>
      <c r="D126" s="33"/>
      <c r="E126" s="33"/>
      <c r="F126" s="33"/>
      <c r="G126" s="33"/>
      <c r="H126" s="33"/>
      <c r="I126" s="33"/>
      <c r="J126" s="33"/>
      <c r="K126" s="33"/>
      <c r="L126" s="4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63" s="11" customFormat="1" ht="29.25" customHeight="1">
      <c r="A127" s="123"/>
      <c r="B127" s="124"/>
      <c r="C127" s="125" t="s">
        <v>114</v>
      </c>
      <c r="D127" s="126" t="s">
        <v>61</v>
      </c>
      <c r="E127" s="126" t="s">
        <v>57</v>
      </c>
      <c r="F127" s="126" t="s">
        <v>58</v>
      </c>
      <c r="G127" s="126" t="s">
        <v>115</v>
      </c>
      <c r="H127" s="126" t="s">
        <v>116</v>
      </c>
      <c r="I127" s="126" t="s">
        <v>117</v>
      </c>
      <c r="J127" s="127" t="s">
        <v>96</v>
      </c>
      <c r="K127" s="128" t="s">
        <v>118</v>
      </c>
      <c r="L127" s="129"/>
      <c r="M127" s="63" t="s">
        <v>1</v>
      </c>
      <c r="N127" s="64" t="s">
        <v>40</v>
      </c>
      <c r="O127" s="64" t="s">
        <v>119</v>
      </c>
      <c r="P127" s="64" t="s">
        <v>120</v>
      </c>
      <c r="Q127" s="64" t="s">
        <v>121</v>
      </c>
      <c r="R127" s="64" t="s">
        <v>122</v>
      </c>
      <c r="S127" s="64" t="s">
        <v>123</v>
      </c>
      <c r="T127" s="65" t="s">
        <v>124</v>
      </c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  <c r="AE127" s="123"/>
    </row>
    <row r="128" spans="1:63" s="2" customFormat="1" ht="22.9" customHeight="1">
      <c r="A128" s="33"/>
      <c r="B128" s="34"/>
      <c r="C128" s="70" t="s">
        <v>125</v>
      </c>
      <c r="D128" s="33"/>
      <c r="E128" s="33"/>
      <c r="F128" s="33"/>
      <c r="G128" s="33"/>
      <c r="H128" s="33"/>
      <c r="I128" s="33"/>
      <c r="J128" s="130">
        <f>BK128</f>
        <v>0</v>
      </c>
      <c r="K128" s="33"/>
      <c r="L128" s="34"/>
      <c r="M128" s="66"/>
      <c r="N128" s="57"/>
      <c r="O128" s="67"/>
      <c r="P128" s="131">
        <f>P129+P172+P255</f>
        <v>0</v>
      </c>
      <c r="Q128" s="67"/>
      <c r="R128" s="131">
        <f>R129+R172+R255</f>
        <v>22.9689607</v>
      </c>
      <c r="S128" s="67"/>
      <c r="T128" s="132">
        <f>T129+T172+T255</f>
        <v>41.270925699999999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T128" s="18" t="s">
        <v>75</v>
      </c>
      <c r="AU128" s="18" t="s">
        <v>98</v>
      </c>
      <c r="BK128" s="133">
        <f>BK129+BK172+BK255</f>
        <v>0</v>
      </c>
    </row>
    <row r="129" spans="1:65" s="12" customFormat="1" ht="25.9" customHeight="1">
      <c r="B129" s="134"/>
      <c r="D129" s="135" t="s">
        <v>75</v>
      </c>
      <c r="E129" s="136" t="s">
        <v>126</v>
      </c>
      <c r="F129" s="136" t="s">
        <v>127</v>
      </c>
      <c r="I129" s="137"/>
      <c r="J129" s="122">
        <f>BK129</f>
        <v>0</v>
      </c>
      <c r="L129" s="134"/>
      <c r="M129" s="138"/>
      <c r="N129" s="139"/>
      <c r="O129" s="139"/>
      <c r="P129" s="140">
        <f>P130+P133+P150+P163+P170</f>
        <v>0</v>
      </c>
      <c r="Q129" s="139"/>
      <c r="R129" s="140">
        <f>R130+R133+R150+R163+R170</f>
        <v>18.695188099999999</v>
      </c>
      <c r="S129" s="139"/>
      <c r="T129" s="141">
        <f>T130+T133+T150+T163+T170</f>
        <v>38.474499999999999</v>
      </c>
      <c r="AR129" s="135" t="s">
        <v>6</v>
      </c>
      <c r="AT129" s="142" t="s">
        <v>75</v>
      </c>
      <c r="AU129" s="142" t="s">
        <v>76</v>
      </c>
      <c r="AY129" s="135" t="s">
        <v>128</v>
      </c>
      <c r="BK129" s="143">
        <f>BK130+BK133+BK150+BK163+BK170</f>
        <v>0</v>
      </c>
    </row>
    <row r="130" spans="1:65" s="12" customFormat="1" ht="22.9" customHeight="1">
      <c r="B130" s="134"/>
      <c r="D130" s="135" t="s">
        <v>75</v>
      </c>
      <c r="E130" s="144" t="s">
        <v>129</v>
      </c>
      <c r="F130" s="144" t="s">
        <v>130</v>
      </c>
      <c r="I130" s="137"/>
      <c r="J130" s="145">
        <f>BK130</f>
        <v>0</v>
      </c>
      <c r="L130" s="134"/>
      <c r="M130" s="138"/>
      <c r="N130" s="139"/>
      <c r="O130" s="139"/>
      <c r="P130" s="140">
        <f>SUM(P131:P132)</f>
        <v>0</v>
      </c>
      <c r="Q130" s="139"/>
      <c r="R130" s="140">
        <f>SUM(R131:R132)</f>
        <v>0.76095000000000002</v>
      </c>
      <c r="S130" s="139"/>
      <c r="T130" s="141">
        <f>SUM(T131:T132)</f>
        <v>0</v>
      </c>
      <c r="AR130" s="135" t="s">
        <v>6</v>
      </c>
      <c r="AT130" s="142" t="s">
        <v>75</v>
      </c>
      <c r="AU130" s="142" t="s">
        <v>6</v>
      </c>
      <c r="AY130" s="135" t="s">
        <v>128</v>
      </c>
      <c r="BK130" s="143">
        <f>SUM(BK131:BK132)</f>
        <v>0</v>
      </c>
    </row>
    <row r="131" spans="1:65" s="2" customFormat="1" ht="24.2" customHeight="1">
      <c r="A131" s="33"/>
      <c r="B131" s="146"/>
      <c r="C131" s="147" t="s">
        <v>6</v>
      </c>
      <c r="D131" s="147" t="s">
        <v>131</v>
      </c>
      <c r="E131" s="148" t="s">
        <v>501</v>
      </c>
      <c r="F131" s="149" t="s">
        <v>502</v>
      </c>
      <c r="G131" s="150" t="s">
        <v>134</v>
      </c>
      <c r="H131" s="151">
        <v>3</v>
      </c>
      <c r="I131" s="152"/>
      <c r="J131" s="151">
        <f>ROUND(I131*H131,2)</f>
        <v>0</v>
      </c>
      <c r="K131" s="153"/>
      <c r="L131" s="34"/>
      <c r="M131" s="154" t="s">
        <v>1</v>
      </c>
      <c r="N131" s="155" t="s">
        <v>42</v>
      </c>
      <c r="O131" s="59"/>
      <c r="P131" s="156">
        <f>O131*H131</f>
        <v>0</v>
      </c>
      <c r="Q131" s="156">
        <v>0.25364999999999999</v>
      </c>
      <c r="R131" s="156">
        <f>Q131*H131</f>
        <v>0.76095000000000002</v>
      </c>
      <c r="S131" s="156">
        <v>0</v>
      </c>
      <c r="T131" s="157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58" t="s">
        <v>135</v>
      </c>
      <c r="AT131" s="158" t="s">
        <v>131</v>
      </c>
      <c r="AU131" s="158" t="s">
        <v>136</v>
      </c>
      <c r="AY131" s="18" t="s">
        <v>128</v>
      </c>
      <c r="BE131" s="159">
        <f>IF(N131="základní",J131,0)</f>
        <v>0</v>
      </c>
      <c r="BF131" s="159">
        <f>IF(N131="snížená",J131,0)</f>
        <v>0</v>
      </c>
      <c r="BG131" s="159">
        <f>IF(N131="zákl. přenesená",J131,0)</f>
        <v>0</v>
      </c>
      <c r="BH131" s="159">
        <f>IF(N131="sníž. přenesená",J131,0)</f>
        <v>0</v>
      </c>
      <c r="BI131" s="159">
        <f>IF(N131="nulová",J131,0)</f>
        <v>0</v>
      </c>
      <c r="BJ131" s="18" t="s">
        <v>136</v>
      </c>
      <c r="BK131" s="159">
        <f>ROUND(I131*H131,2)</f>
        <v>0</v>
      </c>
      <c r="BL131" s="18" t="s">
        <v>135</v>
      </c>
      <c r="BM131" s="158" t="s">
        <v>503</v>
      </c>
    </row>
    <row r="132" spans="1:65" s="13" customFormat="1" ht="11.25">
      <c r="B132" s="160"/>
      <c r="D132" s="161" t="s">
        <v>138</v>
      </c>
      <c r="E132" s="162" t="s">
        <v>1</v>
      </c>
      <c r="F132" s="163" t="s">
        <v>504</v>
      </c>
      <c r="H132" s="164">
        <v>3</v>
      </c>
      <c r="I132" s="165"/>
      <c r="L132" s="160"/>
      <c r="M132" s="166"/>
      <c r="N132" s="167"/>
      <c r="O132" s="167"/>
      <c r="P132" s="167"/>
      <c r="Q132" s="167"/>
      <c r="R132" s="167"/>
      <c r="S132" s="167"/>
      <c r="T132" s="168"/>
      <c r="AT132" s="162" t="s">
        <v>138</v>
      </c>
      <c r="AU132" s="162" t="s">
        <v>136</v>
      </c>
      <c r="AV132" s="13" t="s">
        <v>136</v>
      </c>
      <c r="AW132" s="13" t="s">
        <v>32</v>
      </c>
      <c r="AX132" s="13" t="s">
        <v>6</v>
      </c>
      <c r="AY132" s="162" t="s">
        <v>128</v>
      </c>
    </row>
    <row r="133" spans="1:65" s="12" customFormat="1" ht="22.9" customHeight="1">
      <c r="B133" s="134"/>
      <c r="D133" s="135" t="s">
        <v>75</v>
      </c>
      <c r="E133" s="144" t="s">
        <v>146</v>
      </c>
      <c r="F133" s="144" t="s">
        <v>147</v>
      </c>
      <c r="I133" s="137"/>
      <c r="J133" s="145">
        <f>BK133</f>
        <v>0</v>
      </c>
      <c r="L133" s="134"/>
      <c r="M133" s="138"/>
      <c r="N133" s="139"/>
      <c r="O133" s="139"/>
      <c r="P133" s="140">
        <f>SUM(P134:P149)</f>
        <v>0</v>
      </c>
      <c r="Q133" s="139"/>
      <c r="R133" s="140">
        <f>SUM(R134:R149)</f>
        <v>16.848244099999999</v>
      </c>
      <c r="S133" s="139"/>
      <c r="T133" s="141">
        <f>SUM(T134:T149)</f>
        <v>0</v>
      </c>
      <c r="AR133" s="135" t="s">
        <v>6</v>
      </c>
      <c r="AT133" s="142" t="s">
        <v>75</v>
      </c>
      <c r="AU133" s="142" t="s">
        <v>6</v>
      </c>
      <c r="AY133" s="135" t="s">
        <v>128</v>
      </c>
      <c r="BK133" s="143">
        <f>SUM(BK134:BK149)</f>
        <v>0</v>
      </c>
    </row>
    <row r="134" spans="1:65" s="2" customFormat="1" ht="24.2" customHeight="1">
      <c r="A134" s="33"/>
      <c r="B134" s="146"/>
      <c r="C134" s="147" t="s">
        <v>136</v>
      </c>
      <c r="D134" s="147" t="s">
        <v>131</v>
      </c>
      <c r="E134" s="148" t="s">
        <v>505</v>
      </c>
      <c r="F134" s="149" t="s">
        <v>506</v>
      </c>
      <c r="G134" s="150" t="s">
        <v>134</v>
      </c>
      <c r="H134" s="151">
        <v>21.65</v>
      </c>
      <c r="I134" s="152"/>
      <c r="J134" s="151">
        <f>ROUND(I134*H134,2)</f>
        <v>0</v>
      </c>
      <c r="K134" s="153"/>
      <c r="L134" s="34"/>
      <c r="M134" s="154" t="s">
        <v>1</v>
      </c>
      <c r="N134" s="155" t="s">
        <v>42</v>
      </c>
      <c r="O134" s="59"/>
      <c r="P134" s="156">
        <f>O134*H134</f>
        <v>0</v>
      </c>
      <c r="Q134" s="156">
        <v>7.3499999999999998E-3</v>
      </c>
      <c r="R134" s="156">
        <f>Q134*H134</f>
        <v>0.15912749999999998</v>
      </c>
      <c r="S134" s="156">
        <v>0</v>
      </c>
      <c r="T134" s="157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58" t="s">
        <v>135</v>
      </c>
      <c r="AT134" s="158" t="s">
        <v>131</v>
      </c>
      <c r="AU134" s="158" t="s">
        <v>136</v>
      </c>
      <c r="AY134" s="18" t="s">
        <v>128</v>
      </c>
      <c r="BE134" s="159">
        <f>IF(N134="základní",J134,0)</f>
        <v>0</v>
      </c>
      <c r="BF134" s="159">
        <f>IF(N134="snížená",J134,0)</f>
        <v>0</v>
      </c>
      <c r="BG134" s="159">
        <f>IF(N134="zákl. přenesená",J134,0)</f>
        <v>0</v>
      </c>
      <c r="BH134" s="159">
        <f>IF(N134="sníž. přenesená",J134,0)</f>
        <v>0</v>
      </c>
      <c r="BI134" s="159">
        <f>IF(N134="nulová",J134,0)</f>
        <v>0</v>
      </c>
      <c r="BJ134" s="18" t="s">
        <v>136</v>
      </c>
      <c r="BK134" s="159">
        <f>ROUND(I134*H134,2)</f>
        <v>0</v>
      </c>
      <c r="BL134" s="18" t="s">
        <v>135</v>
      </c>
      <c r="BM134" s="158" t="s">
        <v>507</v>
      </c>
    </row>
    <row r="135" spans="1:65" s="13" customFormat="1" ht="22.5">
      <c r="B135" s="160"/>
      <c r="D135" s="161" t="s">
        <v>138</v>
      </c>
      <c r="E135" s="162" t="s">
        <v>1</v>
      </c>
      <c r="F135" s="163" t="s">
        <v>508</v>
      </c>
      <c r="H135" s="164">
        <v>21.65</v>
      </c>
      <c r="I135" s="165"/>
      <c r="L135" s="160"/>
      <c r="M135" s="166"/>
      <c r="N135" s="167"/>
      <c r="O135" s="167"/>
      <c r="P135" s="167"/>
      <c r="Q135" s="167"/>
      <c r="R135" s="167"/>
      <c r="S135" s="167"/>
      <c r="T135" s="168"/>
      <c r="AT135" s="162" t="s">
        <v>138</v>
      </c>
      <c r="AU135" s="162" t="s">
        <v>136</v>
      </c>
      <c r="AV135" s="13" t="s">
        <v>136</v>
      </c>
      <c r="AW135" s="13" t="s">
        <v>32</v>
      </c>
      <c r="AX135" s="13" t="s">
        <v>6</v>
      </c>
      <c r="AY135" s="162" t="s">
        <v>128</v>
      </c>
    </row>
    <row r="136" spans="1:65" s="2" customFormat="1" ht="24.2" customHeight="1">
      <c r="A136" s="33"/>
      <c r="B136" s="146"/>
      <c r="C136" s="147" t="s">
        <v>129</v>
      </c>
      <c r="D136" s="147" t="s">
        <v>131</v>
      </c>
      <c r="E136" s="148" t="s">
        <v>509</v>
      </c>
      <c r="F136" s="149" t="s">
        <v>510</v>
      </c>
      <c r="G136" s="150" t="s">
        <v>134</v>
      </c>
      <c r="H136" s="151">
        <v>21.65</v>
      </c>
      <c r="I136" s="152"/>
      <c r="J136" s="151">
        <f>ROUND(I136*H136,2)</f>
        <v>0</v>
      </c>
      <c r="K136" s="153"/>
      <c r="L136" s="34"/>
      <c r="M136" s="154" t="s">
        <v>1</v>
      </c>
      <c r="N136" s="155" t="s">
        <v>42</v>
      </c>
      <c r="O136" s="59"/>
      <c r="P136" s="156">
        <f>O136*H136</f>
        <v>0</v>
      </c>
      <c r="Q136" s="156">
        <v>3.15E-2</v>
      </c>
      <c r="R136" s="156">
        <f>Q136*H136</f>
        <v>0.681975</v>
      </c>
      <c r="S136" s="156">
        <v>0</v>
      </c>
      <c r="T136" s="157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58" t="s">
        <v>135</v>
      </c>
      <c r="AT136" s="158" t="s">
        <v>131</v>
      </c>
      <c r="AU136" s="158" t="s">
        <v>136</v>
      </c>
      <c r="AY136" s="18" t="s">
        <v>128</v>
      </c>
      <c r="BE136" s="159">
        <f>IF(N136="základní",J136,0)</f>
        <v>0</v>
      </c>
      <c r="BF136" s="159">
        <f>IF(N136="snížená",J136,0)</f>
        <v>0</v>
      </c>
      <c r="BG136" s="159">
        <f>IF(N136="zákl. přenesená",J136,0)</f>
        <v>0</v>
      </c>
      <c r="BH136" s="159">
        <f>IF(N136="sníž. přenesená",J136,0)</f>
        <v>0</v>
      </c>
      <c r="BI136" s="159">
        <f>IF(N136="nulová",J136,0)</f>
        <v>0</v>
      </c>
      <c r="BJ136" s="18" t="s">
        <v>136</v>
      </c>
      <c r="BK136" s="159">
        <f>ROUND(I136*H136,2)</f>
        <v>0</v>
      </c>
      <c r="BL136" s="18" t="s">
        <v>135</v>
      </c>
      <c r="BM136" s="158" t="s">
        <v>511</v>
      </c>
    </row>
    <row r="137" spans="1:65" s="13" customFormat="1" ht="22.5">
      <c r="B137" s="160"/>
      <c r="D137" s="161" t="s">
        <v>138</v>
      </c>
      <c r="E137" s="162" t="s">
        <v>1</v>
      </c>
      <c r="F137" s="163" t="s">
        <v>508</v>
      </c>
      <c r="H137" s="164">
        <v>21.65</v>
      </c>
      <c r="I137" s="165"/>
      <c r="L137" s="160"/>
      <c r="M137" s="166"/>
      <c r="N137" s="167"/>
      <c r="O137" s="167"/>
      <c r="P137" s="167"/>
      <c r="Q137" s="167"/>
      <c r="R137" s="167"/>
      <c r="S137" s="167"/>
      <c r="T137" s="168"/>
      <c r="AT137" s="162" t="s">
        <v>138</v>
      </c>
      <c r="AU137" s="162" t="s">
        <v>136</v>
      </c>
      <c r="AV137" s="13" t="s">
        <v>136</v>
      </c>
      <c r="AW137" s="13" t="s">
        <v>32</v>
      </c>
      <c r="AX137" s="13" t="s">
        <v>6</v>
      </c>
      <c r="AY137" s="162" t="s">
        <v>128</v>
      </c>
    </row>
    <row r="138" spans="1:65" s="2" customFormat="1" ht="24.2" customHeight="1">
      <c r="A138" s="33"/>
      <c r="B138" s="146"/>
      <c r="C138" s="147" t="s">
        <v>135</v>
      </c>
      <c r="D138" s="147" t="s">
        <v>131</v>
      </c>
      <c r="E138" s="148" t="s">
        <v>512</v>
      </c>
      <c r="F138" s="149" t="s">
        <v>513</v>
      </c>
      <c r="G138" s="150" t="s">
        <v>134</v>
      </c>
      <c r="H138" s="151">
        <v>49.58</v>
      </c>
      <c r="I138" s="152"/>
      <c r="J138" s="151">
        <f>ROUND(I138*H138,2)</f>
        <v>0</v>
      </c>
      <c r="K138" s="153"/>
      <c r="L138" s="34"/>
      <c r="M138" s="154" t="s">
        <v>1</v>
      </c>
      <c r="N138" s="155" t="s">
        <v>42</v>
      </c>
      <c r="O138" s="59"/>
      <c r="P138" s="156">
        <f>O138*H138</f>
        <v>0</v>
      </c>
      <c r="Q138" s="156">
        <v>4.2000000000000003E-2</v>
      </c>
      <c r="R138" s="156">
        <f>Q138*H138</f>
        <v>2.08236</v>
      </c>
      <c r="S138" s="156">
        <v>0</v>
      </c>
      <c r="T138" s="157">
        <f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58" t="s">
        <v>135</v>
      </c>
      <c r="AT138" s="158" t="s">
        <v>131</v>
      </c>
      <c r="AU138" s="158" t="s">
        <v>136</v>
      </c>
      <c r="AY138" s="18" t="s">
        <v>128</v>
      </c>
      <c r="BE138" s="159">
        <f>IF(N138="základní",J138,0)</f>
        <v>0</v>
      </c>
      <c r="BF138" s="159">
        <f>IF(N138="snížená",J138,0)</f>
        <v>0</v>
      </c>
      <c r="BG138" s="159">
        <f>IF(N138="zákl. přenesená",J138,0)</f>
        <v>0</v>
      </c>
      <c r="BH138" s="159">
        <f>IF(N138="sníž. přenesená",J138,0)</f>
        <v>0</v>
      </c>
      <c r="BI138" s="159">
        <f>IF(N138="nulová",J138,0)</f>
        <v>0</v>
      </c>
      <c r="BJ138" s="18" t="s">
        <v>136</v>
      </c>
      <c r="BK138" s="159">
        <f>ROUND(I138*H138,2)</f>
        <v>0</v>
      </c>
      <c r="BL138" s="18" t="s">
        <v>135</v>
      </c>
      <c r="BM138" s="158" t="s">
        <v>514</v>
      </c>
    </row>
    <row r="139" spans="1:65" s="13" customFormat="1" ht="22.5">
      <c r="B139" s="160"/>
      <c r="D139" s="161" t="s">
        <v>138</v>
      </c>
      <c r="E139" s="162" t="s">
        <v>1</v>
      </c>
      <c r="F139" s="163" t="s">
        <v>515</v>
      </c>
      <c r="H139" s="164">
        <v>49.58</v>
      </c>
      <c r="I139" s="165"/>
      <c r="L139" s="160"/>
      <c r="M139" s="166"/>
      <c r="N139" s="167"/>
      <c r="O139" s="167"/>
      <c r="P139" s="167"/>
      <c r="Q139" s="167"/>
      <c r="R139" s="167"/>
      <c r="S139" s="167"/>
      <c r="T139" s="168"/>
      <c r="AT139" s="162" t="s">
        <v>138</v>
      </c>
      <c r="AU139" s="162" t="s">
        <v>136</v>
      </c>
      <c r="AV139" s="13" t="s">
        <v>136</v>
      </c>
      <c r="AW139" s="13" t="s">
        <v>32</v>
      </c>
      <c r="AX139" s="13" t="s">
        <v>6</v>
      </c>
      <c r="AY139" s="162" t="s">
        <v>128</v>
      </c>
    </row>
    <row r="140" spans="1:65" s="2" customFormat="1" ht="24.2" customHeight="1">
      <c r="A140" s="33"/>
      <c r="B140" s="146"/>
      <c r="C140" s="147" t="s">
        <v>157</v>
      </c>
      <c r="D140" s="147" t="s">
        <v>131</v>
      </c>
      <c r="E140" s="148" t="s">
        <v>516</v>
      </c>
      <c r="F140" s="149" t="s">
        <v>517</v>
      </c>
      <c r="G140" s="150" t="s">
        <v>134</v>
      </c>
      <c r="H140" s="151">
        <v>96.65</v>
      </c>
      <c r="I140" s="152"/>
      <c r="J140" s="151">
        <f>ROUND(I140*H140,2)</f>
        <v>0</v>
      </c>
      <c r="K140" s="153"/>
      <c r="L140" s="34"/>
      <c r="M140" s="154" t="s">
        <v>1</v>
      </c>
      <c r="N140" s="155" t="s">
        <v>42</v>
      </c>
      <c r="O140" s="59"/>
      <c r="P140" s="156">
        <f>O140*H140</f>
        <v>0</v>
      </c>
      <c r="Q140" s="156">
        <v>4.2000000000000003E-2</v>
      </c>
      <c r="R140" s="156">
        <f>Q140*H140</f>
        <v>4.0593000000000004</v>
      </c>
      <c r="S140" s="156">
        <v>0</v>
      </c>
      <c r="T140" s="157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58" t="s">
        <v>135</v>
      </c>
      <c r="AT140" s="158" t="s">
        <v>131</v>
      </c>
      <c r="AU140" s="158" t="s">
        <v>136</v>
      </c>
      <c r="AY140" s="18" t="s">
        <v>128</v>
      </c>
      <c r="BE140" s="159">
        <f>IF(N140="základní",J140,0)</f>
        <v>0</v>
      </c>
      <c r="BF140" s="159">
        <f>IF(N140="snížená",J140,0)</f>
        <v>0</v>
      </c>
      <c r="BG140" s="159">
        <f>IF(N140="zákl. přenesená",J140,0)</f>
        <v>0</v>
      </c>
      <c r="BH140" s="159">
        <f>IF(N140="sníž. přenesená",J140,0)</f>
        <v>0</v>
      </c>
      <c r="BI140" s="159">
        <f>IF(N140="nulová",J140,0)</f>
        <v>0</v>
      </c>
      <c r="BJ140" s="18" t="s">
        <v>136</v>
      </c>
      <c r="BK140" s="159">
        <f>ROUND(I140*H140,2)</f>
        <v>0</v>
      </c>
      <c r="BL140" s="18" t="s">
        <v>135</v>
      </c>
      <c r="BM140" s="158" t="s">
        <v>518</v>
      </c>
    </row>
    <row r="141" spans="1:65" s="13" customFormat="1" ht="22.5">
      <c r="B141" s="160"/>
      <c r="D141" s="161" t="s">
        <v>138</v>
      </c>
      <c r="E141" s="162" t="s">
        <v>1</v>
      </c>
      <c r="F141" s="163" t="s">
        <v>519</v>
      </c>
      <c r="H141" s="164">
        <v>96.65</v>
      </c>
      <c r="I141" s="165"/>
      <c r="L141" s="160"/>
      <c r="M141" s="166"/>
      <c r="N141" s="167"/>
      <c r="O141" s="167"/>
      <c r="P141" s="167"/>
      <c r="Q141" s="167"/>
      <c r="R141" s="167"/>
      <c r="S141" s="167"/>
      <c r="T141" s="168"/>
      <c r="AT141" s="162" t="s">
        <v>138</v>
      </c>
      <c r="AU141" s="162" t="s">
        <v>136</v>
      </c>
      <c r="AV141" s="13" t="s">
        <v>136</v>
      </c>
      <c r="AW141" s="13" t="s">
        <v>32</v>
      </c>
      <c r="AX141" s="13" t="s">
        <v>6</v>
      </c>
      <c r="AY141" s="162" t="s">
        <v>128</v>
      </c>
    </row>
    <row r="142" spans="1:65" s="2" customFormat="1" ht="24.2" customHeight="1">
      <c r="A142" s="33"/>
      <c r="B142" s="146"/>
      <c r="C142" s="147" t="s">
        <v>146</v>
      </c>
      <c r="D142" s="147" t="s">
        <v>131</v>
      </c>
      <c r="E142" s="148" t="s">
        <v>520</v>
      </c>
      <c r="F142" s="149" t="s">
        <v>521</v>
      </c>
      <c r="G142" s="150" t="s">
        <v>134</v>
      </c>
      <c r="H142" s="151">
        <v>146.22999999999999</v>
      </c>
      <c r="I142" s="152"/>
      <c r="J142" s="151">
        <f>ROUND(I142*H142,2)</f>
        <v>0</v>
      </c>
      <c r="K142" s="153"/>
      <c r="L142" s="34"/>
      <c r="M142" s="154" t="s">
        <v>1</v>
      </c>
      <c r="N142" s="155" t="s">
        <v>42</v>
      </c>
      <c r="O142" s="59"/>
      <c r="P142" s="156">
        <f>O142*H142</f>
        <v>0</v>
      </c>
      <c r="Q142" s="156">
        <v>4.0000000000000001E-3</v>
      </c>
      <c r="R142" s="156">
        <f>Q142*H142</f>
        <v>0.58492</v>
      </c>
      <c r="S142" s="156">
        <v>0</v>
      </c>
      <c r="T142" s="157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58" t="s">
        <v>135</v>
      </c>
      <c r="AT142" s="158" t="s">
        <v>131</v>
      </c>
      <c r="AU142" s="158" t="s">
        <v>136</v>
      </c>
      <c r="AY142" s="18" t="s">
        <v>128</v>
      </c>
      <c r="BE142" s="159">
        <f>IF(N142="základní",J142,0)</f>
        <v>0</v>
      </c>
      <c r="BF142" s="159">
        <f>IF(N142="snížená",J142,0)</f>
        <v>0</v>
      </c>
      <c r="BG142" s="159">
        <f>IF(N142="zákl. přenesená",J142,0)</f>
        <v>0</v>
      </c>
      <c r="BH142" s="159">
        <f>IF(N142="sníž. přenesená",J142,0)</f>
        <v>0</v>
      </c>
      <c r="BI142" s="159">
        <f>IF(N142="nulová",J142,0)</f>
        <v>0</v>
      </c>
      <c r="BJ142" s="18" t="s">
        <v>136</v>
      </c>
      <c r="BK142" s="159">
        <f>ROUND(I142*H142,2)</f>
        <v>0</v>
      </c>
      <c r="BL142" s="18" t="s">
        <v>135</v>
      </c>
      <c r="BM142" s="158" t="s">
        <v>522</v>
      </c>
    </row>
    <row r="143" spans="1:65" s="13" customFormat="1" ht="22.5">
      <c r="B143" s="160"/>
      <c r="D143" s="161" t="s">
        <v>138</v>
      </c>
      <c r="E143" s="162" t="s">
        <v>1</v>
      </c>
      <c r="F143" s="163" t="s">
        <v>519</v>
      </c>
      <c r="H143" s="164">
        <v>96.65</v>
      </c>
      <c r="I143" s="165"/>
      <c r="L143" s="160"/>
      <c r="M143" s="166"/>
      <c r="N143" s="167"/>
      <c r="O143" s="167"/>
      <c r="P143" s="167"/>
      <c r="Q143" s="167"/>
      <c r="R143" s="167"/>
      <c r="S143" s="167"/>
      <c r="T143" s="168"/>
      <c r="AT143" s="162" t="s">
        <v>138</v>
      </c>
      <c r="AU143" s="162" t="s">
        <v>136</v>
      </c>
      <c r="AV143" s="13" t="s">
        <v>136</v>
      </c>
      <c r="AW143" s="13" t="s">
        <v>32</v>
      </c>
      <c r="AX143" s="13" t="s">
        <v>76</v>
      </c>
      <c r="AY143" s="162" t="s">
        <v>128</v>
      </c>
    </row>
    <row r="144" spans="1:65" s="13" customFormat="1" ht="22.5">
      <c r="B144" s="160"/>
      <c r="D144" s="161" t="s">
        <v>138</v>
      </c>
      <c r="E144" s="162" t="s">
        <v>1</v>
      </c>
      <c r="F144" s="163" t="s">
        <v>515</v>
      </c>
      <c r="H144" s="164">
        <v>49.58</v>
      </c>
      <c r="I144" s="165"/>
      <c r="L144" s="160"/>
      <c r="M144" s="166"/>
      <c r="N144" s="167"/>
      <c r="O144" s="167"/>
      <c r="P144" s="167"/>
      <c r="Q144" s="167"/>
      <c r="R144" s="167"/>
      <c r="S144" s="167"/>
      <c r="T144" s="168"/>
      <c r="AT144" s="162" t="s">
        <v>138</v>
      </c>
      <c r="AU144" s="162" t="s">
        <v>136</v>
      </c>
      <c r="AV144" s="13" t="s">
        <v>136</v>
      </c>
      <c r="AW144" s="13" t="s">
        <v>32</v>
      </c>
      <c r="AX144" s="13" t="s">
        <v>76</v>
      </c>
      <c r="AY144" s="162" t="s">
        <v>128</v>
      </c>
    </row>
    <row r="145" spans="1:65" s="15" customFormat="1" ht="11.25">
      <c r="B145" s="176"/>
      <c r="D145" s="161" t="s">
        <v>138</v>
      </c>
      <c r="E145" s="177" t="s">
        <v>1</v>
      </c>
      <c r="F145" s="178" t="s">
        <v>153</v>
      </c>
      <c r="H145" s="179">
        <v>146.23000000000002</v>
      </c>
      <c r="I145" s="180"/>
      <c r="L145" s="176"/>
      <c r="M145" s="181"/>
      <c r="N145" s="182"/>
      <c r="O145" s="182"/>
      <c r="P145" s="182"/>
      <c r="Q145" s="182"/>
      <c r="R145" s="182"/>
      <c r="S145" s="182"/>
      <c r="T145" s="183"/>
      <c r="AT145" s="177" t="s">
        <v>138</v>
      </c>
      <c r="AU145" s="177" t="s">
        <v>136</v>
      </c>
      <c r="AV145" s="15" t="s">
        <v>135</v>
      </c>
      <c r="AW145" s="15" t="s">
        <v>32</v>
      </c>
      <c r="AX145" s="15" t="s">
        <v>6</v>
      </c>
      <c r="AY145" s="177" t="s">
        <v>128</v>
      </c>
    </row>
    <row r="146" spans="1:65" s="2" customFormat="1" ht="24.2" customHeight="1">
      <c r="A146" s="33"/>
      <c r="B146" s="146"/>
      <c r="C146" s="147" t="s">
        <v>167</v>
      </c>
      <c r="D146" s="147" t="s">
        <v>131</v>
      </c>
      <c r="E146" s="148" t="s">
        <v>523</v>
      </c>
      <c r="F146" s="149" t="s">
        <v>524</v>
      </c>
      <c r="G146" s="150" t="s">
        <v>134</v>
      </c>
      <c r="H146" s="151">
        <v>96.65</v>
      </c>
      <c r="I146" s="152"/>
      <c r="J146" s="151">
        <f>ROUND(I146*H146,2)</f>
        <v>0</v>
      </c>
      <c r="K146" s="153"/>
      <c r="L146" s="34"/>
      <c r="M146" s="154" t="s">
        <v>1</v>
      </c>
      <c r="N146" s="155" t="s">
        <v>42</v>
      </c>
      <c r="O146" s="59"/>
      <c r="P146" s="156">
        <f>O146*H146</f>
        <v>0</v>
      </c>
      <c r="Q146" s="156">
        <v>3.2000000000000002E-3</v>
      </c>
      <c r="R146" s="156">
        <f>Q146*H146</f>
        <v>0.30928000000000005</v>
      </c>
      <c r="S146" s="156">
        <v>0</v>
      </c>
      <c r="T146" s="157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58" t="s">
        <v>135</v>
      </c>
      <c r="AT146" s="158" t="s">
        <v>131</v>
      </c>
      <c r="AU146" s="158" t="s">
        <v>136</v>
      </c>
      <c r="AY146" s="18" t="s">
        <v>128</v>
      </c>
      <c r="BE146" s="159">
        <f>IF(N146="základní",J146,0)</f>
        <v>0</v>
      </c>
      <c r="BF146" s="159">
        <f>IF(N146="snížená",J146,0)</f>
        <v>0</v>
      </c>
      <c r="BG146" s="159">
        <f>IF(N146="zákl. přenesená",J146,0)</f>
        <v>0</v>
      </c>
      <c r="BH146" s="159">
        <f>IF(N146="sníž. přenesená",J146,0)</f>
        <v>0</v>
      </c>
      <c r="BI146" s="159">
        <f>IF(N146="nulová",J146,0)</f>
        <v>0</v>
      </c>
      <c r="BJ146" s="18" t="s">
        <v>136</v>
      </c>
      <c r="BK146" s="159">
        <f>ROUND(I146*H146,2)</f>
        <v>0</v>
      </c>
      <c r="BL146" s="18" t="s">
        <v>135</v>
      </c>
      <c r="BM146" s="158" t="s">
        <v>525</v>
      </c>
    </row>
    <row r="147" spans="1:65" s="13" customFormat="1" ht="22.5">
      <c r="B147" s="160"/>
      <c r="D147" s="161" t="s">
        <v>138</v>
      </c>
      <c r="E147" s="162" t="s">
        <v>1</v>
      </c>
      <c r="F147" s="163" t="s">
        <v>519</v>
      </c>
      <c r="H147" s="164">
        <v>96.65</v>
      </c>
      <c r="I147" s="165"/>
      <c r="L147" s="160"/>
      <c r="M147" s="166"/>
      <c r="N147" s="167"/>
      <c r="O147" s="167"/>
      <c r="P147" s="167"/>
      <c r="Q147" s="167"/>
      <c r="R147" s="167"/>
      <c r="S147" s="167"/>
      <c r="T147" s="168"/>
      <c r="AT147" s="162" t="s">
        <v>138</v>
      </c>
      <c r="AU147" s="162" t="s">
        <v>136</v>
      </c>
      <c r="AV147" s="13" t="s">
        <v>136</v>
      </c>
      <c r="AW147" s="13" t="s">
        <v>32</v>
      </c>
      <c r="AX147" s="13" t="s">
        <v>6</v>
      </c>
      <c r="AY147" s="162" t="s">
        <v>128</v>
      </c>
    </row>
    <row r="148" spans="1:65" s="2" customFormat="1" ht="24.2" customHeight="1">
      <c r="A148" s="33"/>
      <c r="B148" s="146"/>
      <c r="C148" s="184" t="s">
        <v>173</v>
      </c>
      <c r="D148" s="184" t="s">
        <v>174</v>
      </c>
      <c r="E148" s="185" t="s">
        <v>526</v>
      </c>
      <c r="F148" s="186" t="s">
        <v>527</v>
      </c>
      <c r="G148" s="187" t="s">
        <v>134</v>
      </c>
      <c r="H148" s="188">
        <v>106.32</v>
      </c>
      <c r="I148" s="189"/>
      <c r="J148" s="188">
        <f>ROUND(I148*H148,2)</f>
        <v>0</v>
      </c>
      <c r="K148" s="190"/>
      <c r="L148" s="191"/>
      <c r="M148" s="192" t="s">
        <v>1</v>
      </c>
      <c r="N148" s="193" t="s">
        <v>42</v>
      </c>
      <c r="O148" s="59"/>
      <c r="P148" s="156">
        <f>O148*H148</f>
        <v>0</v>
      </c>
      <c r="Q148" s="156">
        <v>8.4379999999999997E-2</v>
      </c>
      <c r="R148" s="156">
        <f>Q148*H148</f>
        <v>8.9712815999999993</v>
      </c>
      <c r="S148" s="156">
        <v>0</v>
      </c>
      <c r="T148" s="157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58" t="s">
        <v>173</v>
      </c>
      <c r="AT148" s="158" t="s">
        <v>174</v>
      </c>
      <c r="AU148" s="158" t="s">
        <v>136</v>
      </c>
      <c r="AY148" s="18" t="s">
        <v>128</v>
      </c>
      <c r="BE148" s="159">
        <f>IF(N148="základní",J148,0)</f>
        <v>0</v>
      </c>
      <c r="BF148" s="159">
        <f>IF(N148="snížená",J148,0)</f>
        <v>0</v>
      </c>
      <c r="BG148" s="159">
        <f>IF(N148="zákl. přenesená",J148,0)</f>
        <v>0</v>
      </c>
      <c r="BH148" s="159">
        <f>IF(N148="sníž. přenesená",J148,0)</f>
        <v>0</v>
      </c>
      <c r="BI148" s="159">
        <f>IF(N148="nulová",J148,0)</f>
        <v>0</v>
      </c>
      <c r="BJ148" s="18" t="s">
        <v>136</v>
      </c>
      <c r="BK148" s="159">
        <f>ROUND(I148*H148,2)</f>
        <v>0</v>
      </c>
      <c r="BL148" s="18" t="s">
        <v>135</v>
      </c>
      <c r="BM148" s="158" t="s">
        <v>528</v>
      </c>
    </row>
    <row r="149" spans="1:65" s="13" customFormat="1" ht="11.25">
      <c r="B149" s="160"/>
      <c r="D149" s="161" t="s">
        <v>138</v>
      </c>
      <c r="F149" s="163" t="s">
        <v>529</v>
      </c>
      <c r="H149" s="164">
        <v>106.32</v>
      </c>
      <c r="I149" s="165"/>
      <c r="L149" s="160"/>
      <c r="M149" s="166"/>
      <c r="N149" s="167"/>
      <c r="O149" s="167"/>
      <c r="P149" s="167"/>
      <c r="Q149" s="167"/>
      <c r="R149" s="167"/>
      <c r="S149" s="167"/>
      <c r="T149" s="168"/>
      <c r="AT149" s="162" t="s">
        <v>138</v>
      </c>
      <c r="AU149" s="162" t="s">
        <v>136</v>
      </c>
      <c r="AV149" s="13" t="s">
        <v>136</v>
      </c>
      <c r="AW149" s="13" t="s">
        <v>3</v>
      </c>
      <c r="AX149" s="13" t="s">
        <v>6</v>
      </c>
      <c r="AY149" s="162" t="s">
        <v>128</v>
      </c>
    </row>
    <row r="150" spans="1:65" s="12" customFormat="1" ht="22.9" customHeight="1">
      <c r="B150" s="134"/>
      <c r="D150" s="135" t="s">
        <v>75</v>
      </c>
      <c r="E150" s="144" t="s">
        <v>161</v>
      </c>
      <c r="F150" s="144" t="s">
        <v>162</v>
      </c>
      <c r="I150" s="137"/>
      <c r="J150" s="145">
        <f>BK150</f>
        <v>0</v>
      </c>
      <c r="L150" s="134"/>
      <c r="M150" s="138"/>
      <c r="N150" s="139"/>
      <c r="O150" s="139"/>
      <c r="P150" s="140">
        <f>SUM(P151:P162)</f>
        <v>0</v>
      </c>
      <c r="Q150" s="139"/>
      <c r="R150" s="140">
        <f>SUM(R151:R162)</f>
        <v>1.0859939999999999</v>
      </c>
      <c r="S150" s="139"/>
      <c r="T150" s="141">
        <f>SUM(T151:T162)</f>
        <v>38.474499999999999</v>
      </c>
      <c r="AR150" s="135" t="s">
        <v>6</v>
      </c>
      <c r="AT150" s="142" t="s">
        <v>75</v>
      </c>
      <c r="AU150" s="142" t="s">
        <v>6</v>
      </c>
      <c r="AY150" s="135" t="s">
        <v>128</v>
      </c>
      <c r="BK150" s="143">
        <f>SUM(BK151:BK162)</f>
        <v>0</v>
      </c>
    </row>
    <row r="151" spans="1:65" s="2" customFormat="1" ht="24.2" customHeight="1">
      <c r="A151" s="33"/>
      <c r="B151" s="146"/>
      <c r="C151" s="147" t="s">
        <v>161</v>
      </c>
      <c r="D151" s="147" t="s">
        <v>131</v>
      </c>
      <c r="E151" s="148" t="s">
        <v>530</v>
      </c>
      <c r="F151" s="149" t="s">
        <v>531</v>
      </c>
      <c r="G151" s="150" t="s">
        <v>310</v>
      </c>
      <c r="H151" s="151">
        <v>12.6</v>
      </c>
      <c r="I151" s="152"/>
      <c r="J151" s="151">
        <f>ROUND(I151*H151,2)</f>
        <v>0</v>
      </c>
      <c r="K151" s="153"/>
      <c r="L151" s="34"/>
      <c r="M151" s="154" t="s">
        <v>1</v>
      </c>
      <c r="N151" s="155" t="s">
        <v>42</v>
      </c>
      <c r="O151" s="59"/>
      <c r="P151" s="156">
        <f>O151*H151</f>
        <v>0</v>
      </c>
      <c r="Q151" s="156">
        <v>8.6190000000000003E-2</v>
      </c>
      <c r="R151" s="156">
        <f>Q151*H151</f>
        <v>1.0859939999999999</v>
      </c>
      <c r="S151" s="156">
        <v>0</v>
      </c>
      <c r="T151" s="157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58" t="s">
        <v>135</v>
      </c>
      <c r="AT151" s="158" t="s">
        <v>131</v>
      </c>
      <c r="AU151" s="158" t="s">
        <v>136</v>
      </c>
      <c r="AY151" s="18" t="s">
        <v>128</v>
      </c>
      <c r="BE151" s="159">
        <f>IF(N151="základní",J151,0)</f>
        <v>0</v>
      </c>
      <c r="BF151" s="159">
        <f>IF(N151="snížená",J151,0)</f>
        <v>0</v>
      </c>
      <c r="BG151" s="159">
        <f>IF(N151="zákl. přenesená",J151,0)</f>
        <v>0</v>
      </c>
      <c r="BH151" s="159">
        <f>IF(N151="sníž. přenesená",J151,0)</f>
        <v>0</v>
      </c>
      <c r="BI151" s="159">
        <f>IF(N151="nulová",J151,0)</f>
        <v>0</v>
      </c>
      <c r="BJ151" s="18" t="s">
        <v>136</v>
      </c>
      <c r="BK151" s="159">
        <f>ROUND(I151*H151,2)</f>
        <v>0</v>
      </c>
      <c r="BL151" s="18" t="s">
        <v>135</v>
      </c>
      <c r="BM151" s="158" t="s">
        <v>532</v>
      </c>
    </row>
    <row r="152" spans="1:65" s="13" customFormat="1" ht="11.25">
      <c r="B152" s="160"/>
      <c r="D152" s="161" t="s">
        <v>138</v>
      </c>
      <c r="E152" s="162" t="s">
        <v>1</v>
      </c>
      <c r="F152" s="163" t="s">
        <v>533</v>
      </c>
      <c r="H152" s="164">
        <v>12.6</v>
      </c>
      <c r="I152" s="165"/>
      <c r="L152" s="160"/>
      <c r="M152" s="166"/>
      <c r="N152" s="167"/>
      <c r="O152" s="167"/>
      <c r="P152" s="167"/>
      <c r="Q152" s="167"/>
      <c r="R152" s="167"/>
      <c r="S152" s="167"/>
      <c r="T152" s="168"/>
      <c r="AT152" s="162" t="s">
        <v>138</v>
      </c>
      <c r="AU152" s="162" t="s">
        <v>136</v>
      </c>
      <c r="AV152" s="13" t="s">
        <v>136</v>
      </c>
      <c r="AW152" s="13" t="s">
        <v>32</v>
      </c>
      <c r="AX152" s="13" t="s">
        <v>6</v>
      </c>
      <c r="AY152" s="162" t="s">
        <v>128</v>
      </c>
    </row>
    <row r="153" spans="1:65" s="2" customFormat="1" ht="24.2" customHeight="1">
      <c r="A153" s="33"/>
      <c r="B153" s="146"/>
      <c r="C153" s="147" t="s">
        <v>185</v>
      </c>
      <c r="D153" s="147" t="s">
        <v>131</v>
      </c>
      <c r="E153" s="148" t="s">
        <v>534</v>
      </c>
      <c r="F153" s="149" t="s">
        <v>535</v>
      </c>
      <c r="G153" s="150" t="s">
        <v>536</v>
      </c>
      <c r="H153" s="151">
        <v>200</v>
      </c>
      <c r="I153" s="152"/>
      <c r="J153" s="151">
        <f>ROUND(I153*H153,2)</f>
        <v>0</v>
      </c>
      <c r="K153" s="153"/>
      <c r="L153" s="34"/>
      <c r="M153" s="154" t="s">
        <v>1</v>
      </c>
      <c r="N153" s="155" t="s">
        <v>42</v>
      </c>
      <c r="O153" s="59"/>
      <c r="P153" s="156">
        <f>O153*H153</f>
        <v>0</v>
      </c>
      <c r="Q153" s="156">
        <v>0</v>
      </c>
      <c r="R153" s="156">
        <f>Q153*H153</f>
        <v>0</v>
      </c>
      <c r="S153" s="156">
        <v>0</v>
      </c>
      <c r="T153" s="157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58" t="s">
        <v>135</v>
      </c>
      <c r="AT153" s="158" t="s">
        <v>131</v>
      </c>
      <c r="AU153" s="158" t="s">
        <v>136</v>
      </c>
      <c r="AY153" s="18" t="s">
        <v>128</v>
      </c>
      <c r="BE153" s="159">
        <f>IF(N153="základní",J153,0)</f>
        <v>0</v>
      </c>
      <c r="BF153" s="159">
        <f>IF(N153="snížená",J153,0)</f>
        <v>0</v>
      </c>
      <c r="BG153" s="159">
        <f>IF(N153="zákl. přenesená",J153,0)</f>
        <v>0</v>
      </c>
      <c r="BH153" s="159">
        <f>IF(N153="sníž. přenesená",J153,0)</f>
        <v>0</v>
      </c>
      <c r="BI153" s="159">
        <f>IF(N153="nulová",J153,0)</f>
        <v>0</v>
      </c>
      <c r="BJ153" s="18" t="s">
        <v>136</v>
      </c>
      <c r="BK153" s="159">
        <f>ROUND(I153*H153,2)</f>
        <v>0</v>
      </c>
      <c r="BL153" s="18" t="s">
        <v>135</v>
      </c>
      <c r="BM153" s="158" t="s">
        <v>537</v>
      </c>
    </row>
    <row r="154" spans="1:65" s="13" customFormat="1" ht="22.5">
      <c r="B154" s="160"/>
      <c r="D154" s="161" t="s">
        <v>138</v>
      </c>
      <c r="E154" s="162" t="s">
        <v>1</v>
      </c>
      <c r="F154" s="163" t="s">
        <v>538</v>
      </c>
      <c r="H154" s="164">
        <v>200</v>
      </c>
      <c r="I154" s="165"/>
      <c r="L154" s="160"/>
      <c r="M154" s="166"/>
      <c r="N154" s="167"/>
      <c r="O154" s="167"/>
      <c r="P154" s="167"/>
      <c r="Q154" s="167"/>
      <c r="R154" s="167"/>
      <c r="S154" s="167"/>
      <c r="T154" s="168"/>
      <c r="AT154" s="162" t="s">
        <v>138</v>
      </c>
      <c r="AU154" s="162" t="s">
        <v>136</v>
      </c>
      <c r="AV154" s="13" t="s">
        <v>136</v>
      </c>
      <c r="AW154" s="13" t="s">
        <v>32</v>
      </c>
      <c r="AX154" s="13" t="s">
        <v>6</v>
      </c>
      <c r="AY154" s="162" t="s">
        <v>128</v>
      </c>
    </row>
    <row r="155" spans="1:65" s="2" customFormat="1" ht="14.45" customHeight="1">
      <c r="A155" s="33"/>
      <c r="B155" s="146"/>
      <c r="C155" s="147" t="s">
        <v>189</v>
      </c>
      <c r="D155" s="147" t="s">
        <v>131</v>
      </c>
      <c r="E155" s="148" t="s">
        <v>163</v>
      </c>
      <c r="F155" s="149" t="s">
        <v>164</v>
      </c>
      <c r="G155" s="150" t="s">
        <v>134</v>
      </c>
      <c r="H155" s="151">
        <v>96.65</v>
      </c>
      <c r="I155" s="152"/>
      <c r="J155" s="151">
        <f>ROUND(I155*H155,2)</f>
        <v>0</v>
      </c>
      <c r="K155" s="153"/>
      <c r="L155" s="34"/>
      <c r="M155" s="154" t="s">
        <v>1</v>
      </c>
      <c r="N155" s="155" t="s">
        <v>42</v>
      </c>
      <c r="O155" s="59"/>
      <c r="P155" s="156">
        <f>O155*H155</f>
        <v>0</v>
      </c>
      <c r="Q155" s="156">
        <v>0</v>
      </c>
      <c r="R155" s="156">
        <f>Q155*H155</f>
        <v>0</v>
      </c>
      <c r="S155" s="156">
        <v>0</v>
      </c>
      <c r="T155" s="157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58" t="s">
        <v>135</v>
      </c>
      <c r="AT155" s="158" t="s">
        <v>131</v>
      </c>
      <c r="AU155" s="158" t="s">
        <v>136</v>
      </c>
      <c r="AY155" s="18" t="s">
        <v>128</v>
      </c>
      <c r="BE155" s="159">
        <f>IF(N155="základní",J155,0)</f>
        <v>0</v>
      </c>
      <c r="BF155" s="159">
        <f>IF(N155="snížená",J155,0)</f>
        <v>0</v>
      </c>
      <c r="BG155" s="159">
        <f>IF(N155="zákl. přenesená",J155,0)</f>
        <v>0</v>
      </c>
      <c r="BH155" s="159">
        <f>IF(N155="sníž. přenesená",J155,0)</f>
        <v>0</v>
      </c>
      <c r="BI155" s="159">
        <f>IF(N155="nulová",J155,0)</f>
        <v>0</v>
      </c>
      <c r="BJ155" s="18" t="s">
        <v>136</v>
      </c>
      <c r="BK155" s="159">
        <f>ROUND(I155*H155,2)</f>
        <v>0</v>
      </c>
      <c r="BL155" s="18" t="s">
        <v>135</v>
      </c>
      <c r="BM155" s="158" t="s">
        <v>539</v>
      </c>
    </row>
    <row r="156" spans="1:65" s="13" customFormat="1" ht="22.5">
      <c r="B156" s="160"/>
      <c r="D156" s="161" t="s">
        <v>138</v>
      </c>
      <c r="E156" s="162" t="s">
        <v>1</v>
      </c>
      <c r="F156" s="163" t="s">
        <v>540</v>
      </c>
      <c r="H156" s="164">
        <v>96.65</v>
      </c>
      <c r="I156" s="165"/>
      <c r="L156" s="160"/>
      <c r="M156" s="166"/>
      <c r="N156" s="167"/>
      <c r="O156" s="167"/>
      <c r="P156" s="167"/>
      <c r="Q156" s="167"/>
      <c r="R156" s="167"/>
      <c r="S156" s="167"/>
      <c r="T156" s="168"/>
      <c r="AT156" s="162" t="s">
        <v>138</v>
      </c>
      <c r="AU156" s="162" t="s">
        <v>136</v>
      </c>
      <c r="AV156" s="13" t="s">
        <v>136</v>
      </c>
      <c r="AW156" s="13" t="s">
        <v>32</v>
      </c>
      <c r="AX156" s="13" t="s">
        <v>6</v>
      </c>
      <c r="AY156" s="162" t="s">
        <v>128</v>
      </c>
    </row>
    <row r="157" spans="1:65" s="2" customFormat="1" ht="37.9" customHeight="1">
      <c r="A157" s="33"/>
      <c r="B157" s="146"/>
      <c r="C157" s="147" t="s">
        <v>193</v>
      </c>
      <c r="D157" s="147" t="s">
        <v>131</v>
      </c>
      <c r="E157" s="148" t="s">
        <v>541</v>
      </c>
      <c r="F157" s="149" t="s">
        <v>542</v>
      </c>
      <c r="G157" s="150" t="s">
        <v>357</v>
      </c>
      <c r="H157" s="151">
        <v>6.77</v>
      </c>
      <c r="I157" s="152"/>
      <c r="J157" s="151">
        <f>ROUND(I157*H157,2)</f>
        <v>0</v>
      </c>
      <c r="K157" s="153"/>
      <c r="L157" s="34"/>
      <c r="M157" s="154" t="s">
        <v>1</v>
      </c>
      <c r="N157" s="155" t="s">
        <v>42</v>
      </c>
      <c r="O157" s="59"/>
      <c r="P157" s="156">
        <f>O157*H157</f>
        <v>0</v>
      </c>
      <c r="Q157" s="156">
        <v>0</v>
      </c>
      <c r="R157" s="156">
        <f>Q157*H157</f>
        <v>0</v>
      </c>
      <c r="S157" s="156">
        <v>2.2000000000000002</v>
      </c>
      <c r="T157" s="157">
        <f>S157*H157</f>
        <v>14.894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58" t="s">
        <v>135</v>
      </c>
      <c r="AT157" s="158" t="s">
        <v>131</v>
      </c>
      <c r="AU157" s="158" t="s">
        <v>136</v>
      </c>
      <c r="AY157" s="18" t="s">
        <v>128</v>
      </c>
      <c r="BE157" s="159">
        <f>IF(N157="základní",J157,0)</f>
        <v>0</v>
      </c>
      <c r="BF157" s="159">
        <f>IF(N157="snížená",J157,0)</f>
        <v>0</v>
      </c>
      <c r="BG157" s="159">
        <f>IF(N157="zákl. přenesená",J157,0)</f>
        <v>0</v>
      </c>
      <c r="BH157" s="159">
        <f>IF(N157="sníž. přenesená",J157,0)</f>
        <v>0</v>
      </c>
      <c r="BI157" s="159">
        <f>IF(N157="nulová",J157,0)</f>
        <v>0</v>
      </c>
      <c r="BJ157" s="18" t="s">
        <v>136</v>
      </c>
      <c r="BK157" s="159">
        <f>ROUND(I157*H157,2)</f>
        <v>0</v>
      </c>
      <c r="BL157" s="18" t="s">
        <v>135</v>
      </c>
      <c r="BM157" s="158" t="s">
        <v>543</v>
      </c>
    </row>
    <row r="158" spans="1:65" s="13" customFormat="1" ht="22.5">
      <c r="B158" s="160"/>
      <c r="D158" s="161" t="s">
        <v>138</v>
      </c>
      <c r="E158" s="162" t="s">
        <v>1</v>
      </c>
      <c r="F158" s="163" t="s">
        <v>544</v>
      </c>
      <c r="H158" s="164">
        <v>6.77</v>
      </c>
      <c r="I158" s="165"/>
      <c r="L158" s="160"/>
      <c r="M158" s="166"/>
      <c r="N158" s="167"/>
      <c r="O158" s="167"/>
      <c r="P158" s="167"/>
      <c r="Q158" s="167"/>
      <c r="R158" s="167"/>
      <c r="S158" s="167"/>
      <c r="T158" s="168"/>
      <c r="AT158" s="162" t="s">
        <v>138</v>
      </c>
      <c r="AU158" s="162" t="s">
        <v>136</v>
      </c>
      <c r="AV158" s="13" t="s">
        <v>136</v>
      </c>
      <c r="AW158" s="13" t="s">
        <v>32</v>
      </c>
      <c r="AX158" s="13" t="s">
        <v>6</v>
      </c>
      <c r="AY158" s="162" t="s">
        <v>128</v>
      </c>
    </row>
    <row r="159" spans="1:65" s="2" customFormat="1" ht="24.2" customHeight="1">
      <c r="A159" s="33"/>
      <c r="B159" s="146"/>
      <c r="C159" s="147" t="s">
        <v>198</v>
      </c>
      <c r="D159" s="147" t="s">
        <v>131</v>
      </c>
      <c r="E159" s="148" t="s">
        <v>545</v>
      </c>
      <c r="F159" s="149" t="s">
        <v>546</v>
      </c>
      <c r="G159" s="150" t="s">
        <v>134</v>
      </c>
      <c r="H159" s="151">
        <v>96.65</v>
      </c>
      <c r="I159" s="152"/>
      <c r="J159" s="151">
        <f>ROUND(I159*H159,2)</f>
        <v>0</v>
      </c>
      <c r="K159" s="153"/>
      <c r="L159" s="34"/>
      <c r="M159" s="154" t="s">
        <v>1</v>
      </c>
      <c r="N159" s="155" t="s">
        <v>42</v>
      </c>
      <c r="O159" s="59"/>
      <c r="P159" s="156">
        <f>O159*H159</f>
        <v>0</v>
      </c>
      <c r="Q159" s="156">
        <v>0</v>
      </c>
      <c r="R159" s="156">
        <f>Q159*H159</f>
        <v>0</v>
      </c>
      <c r="S159" s="156">
        <v>0.09</v>
      </c>
      <c r="T159" s="157">
        <f>S159*H159</f>
        <v>8.698500000000001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58" t="s">
        <v>135</v>
      </c>
      <c r="AT159" s="158" t="s">
        <v>131</v>
      </c>
      <c r="AU159" s="158" t="s">
        <v>136</v>
      </c>
      <c r="AY159" s="18" t="s">
        <v>128</v>
      </c>
      <c r="BE159" s="159">
        <f>IF(N159="základní",J159,0)</f>
        <v>0</v>
      </c>
      <c r="BF159" s="159">
        <f>IF(N159="snížená",J159,0)</f>
        <v>0</v>
      </c>
      <c r="BG159" s="159">
        <f>IF(N159="zákl. přenesená",J159,0)</f>
        <v>0</v>
      </c>
      <c r="BH159" s="159">
        <f>IF(N159="sníž. přenesená",J159,0)</f>
        <v>0</v>
      </c>
      <c r="BI159" s="159">
        <f>IF(N159="nulová",J159,0)</f>
        <v>0</v>
      </c>
      <c r="BJ159" s="18" t="s">
        <v>136</v>
      </c>
      <c r="BK159" s="159">
        <f>ROUND(I159*H159,2)</f>
        <v>0</v>
      </c>
      <c r="BL159" s="18" t="s">
        <v>135</v>
      </c>
      <c r="BM159" s="158" t="s">
        <v>547</v>
      </c>
    </row>
    <row r="160" spans="1:65" s="13" customFormat="1" ht="22.5">
      <c r="B160" s="160"/>
      <c r="D160" s="161" t="s">
        <v>138</v>
      </c>
      <c r="E160" s="162" t="s">
        <v>1</v>
      </c>
      <c r="F160" s="163" t="s">
        <v>540</v>
      </c>
      <c r="H160" s="164">
        <v>96.65</v>
      </c>
      <c r="I160" s="165"/>
      <c r="L160" s="160"/>
      <c r="M160" s="166"/>
      <c r="N160" s="167"/>
      <c r="O160" s="167"/>
      <c r="P160" s="167"/>
      <c r="Q160" s="167"/>
      <c r="R160" s="167"/>
      <c r="S160" s="167"/>
      <c r="T160" s="168"/>
      <c r="AT160" s="162" t="s">
        <v>138</v>
      </c>
      <c r="AU160" s="162" t="s">
        <v>136</v>
      </c>
      <c r="AV160" s="13" t="s">
        <v>136</v>
      </c>
      <c r="AW160" s="13" t="s">
        <v>32</v>
      </c>
      <c r="AX160" s="13" t="s">
        <v>6</v>
      </c>
      <c r="AY160" s="162" t="s">
        <v>128</v>
      </c>
    </row>
    <row r="161" spans="1:65" s="2" customFormat="1" ht="24.2" customHeight="1">
      <c r="A161" s="33"/>
      <c r="B161" s="146"/>
      <c r="C161" s="147" t="s">
        <v>204</v>
      </c>
      <c r="D161" s="147" t="s">
        <v>131</v>
      </c>
      <c r="E161" s="148" t="s">
        <v>548</v>
      </c>
      <c r="F161" s="149" t="s">
        <v>549</v>
      </c>
      <c r="G161" s="150" t="s">
        <v>357</v>
      </c>
      <c r="H161" s="151">
        <v>10.63</v>
      </c>
      <c r="I161" s="152"/>
      <c r="J161" s="151">
        <f>ROUND(I161*H161,2)</f>
        <v>0</v>
      </c>
      <c r="K161" s="153"/>
      <c r="L161" s="34"/>
      <c r="M161" s="154" t="s">
        <v>1</v>
      </c>
      <c r="N161" s="155" t="s">
        <v>42</v>
      </c>
      <c r="O161" s="59"/>
      <c r="P161" s="156">
        <f>O161*H161</f>
        <v>0</v>
      </c>
      <c r="Q161" s="156">
        <v>0</v>
      </c>
      <c r="R161" s="156">
        <f>Q161*H161</f>
        <v>0</v>
      </c>
      <c r="S161" s="156">
        <v>1.4</v>
      </c>
      <c r="T161" s="157">
        <f>S161*H161</f>
        <v>14.882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58" t="s">
        <v>135</v>
      </c>
      <c r="AT161" s="158" t="s">
        <v>131</v>
      </c>
      <c r="AU161" s="158" t="s">
        <v>136</v>
      </c>
      <c r="AY161" s="18" t="s">
        <v>128</v>
      </c>
      <c r="BE161" s="159">
        <f>IF(N161="základní",J161,0)</f>
        <v>0</v>
      </c>
      <c r="BF161" s="159">
        <f>IF(N161="snížená",J161,0)</f>
        <v>0</v>
      </c>
      <c r="BG161" s="159">
        <f>IF(N161="zákl. přenesená",J161,0)</f>
        <v>0</v>
      </c>
      <c r="BH161" s="159">
        <f>IF(N161="sníž. přenesená",J161,0)</f>
        <v>0</v>
      </c>
      <c r="BI161" s="159">
        <f>IF(N161="nulová",J161,0)</f>
        <v>0</v>
      </c>
      <c r="BJ161" s="18" t="s">
        <v>136</v>
      </c>
      <c r="BK161" s="159">
        <f>ROUND(I161*H161,2)</f>
        <v>0</v>
      </c>
      <c r="BL161" s="18" t="s">
        <v>135</v>
      </c>
      <c r="BM161" s="158" t="s">
        <v>550</v>
      </c>
    </row>
    <row r="162" spans="1:65" s="13" customFormat="1" ht="22.5">
      <c r="B162" s="160"/>
      <c r="D162" s="161" t="s">
        <v>138</v>
      </c>
      <c r="E162" s="162" t="s">
        <v>1</v>
      </c>
      <c r="F162" s="163" t="s">
        <v>551</v>
      </c>
      <c r="H162" s="164">
        <v>10.63</v>
      </c>
      <c r="I162" s="165"/>
      <c r="L162" s="160"/>
      <c r="M162" s="166"/>
      <c r="N162" s="167"/>
      <c r="O162" s="167"/>
      <c r="P162" s="167"/>
      <c r="Q162" s="167"/>
      <c r="R162" s="167"/>
      <c r="S162" s="167"/>
      <c r="T162" s="168"/>
      <c r="AT162" s="162" t="s">
        <v>138</v>
      </c>
      <c r="AU162" s="162" t="s">
        <v>136</v>
      </c>
      <c r="AV162" s="13" t="s">
        <v>136</v>
      </c>
      <c r="AW162" s="13" t="s">
        <v>32</v>
      </c>
      <c r="AX162" s="13" t="s">
        <v>6</v>
      </c>
      <c r="AY162" s="162" t="s">
        <v>128</v>
      </c>
    </row>
    <row r="163" spans="1:65" s="12" customFormat="1" ht="22.9" customHeight="1">
      <c r="B163" s="134"/>
      <c r="D163" s="135" t="s">
        <v>75</v>
      </c>
      <c r="E163" s="144" t="s">
        <v>180</v>
      </c>
      <c r="F163" s="144" t="s">
        <v>181</v>
      </c>
      <c r="I163" s="137"/>
      <c r="J163" s="145">
        <f>BK163</f>
        <v>0</v>
      </c>
      <c r="L163" s="134"/>
      <c r="M163" s="138"/>
      <c r="N163" s="139"/>
      <c r="O163" s="139"/>
      <c r="P163" s="140">
        <f>SUM(P164:P169)</f>
        <v>0</v>
      </c>
      <c r="Q163" s="139"/>
      <c r="R163" s="140">
        <f>SUM(R164:R169)</f>
        <v>0</v>
      </c>
      <c r="S163" s="139"/>
      <c r="T163" s="141">
        <f>SUM(T164:T169)</f>
        <v>0</v>
      </c>
      <c r="AR163" s="135" t="s">
        <v>6</v>
      </c>
      <c r="AT163" s="142" t="s">
        <v>75</v>
      </c>
      <c r="AU163" s="142" t="s">
        <v>6</v>
      </c>
      <c r="AY163" s="135" t="s">
        <v>128</v>
      </c>
      <c r="BK163" s="143">
        <f>SUM(BK164:BK169)</f>
        <v>0</v>
      </c>
    </row>
    <row r="164" spans="1:65" s="2" customFormat="1" ht="14.45" customHeight="1">
      <c r="A164" s="33"/>
      <c r="B164" s="146"/>
      <c r="C164" s="147" t="s">
        <v>9</v>
      </c>
      <c r="D164" s="147" t="s">
        <v>131</v>
      </c>
      <c r="E164" s="148" t="s">
        <v>182</v>
      </c>
      <c r="F164" s="149" t="s">
        <v>183</v>
      </c>
      <c r="G164" s="150" t="s">
        <v>142</v>
      </c>
      <c r="H164" s="151">
        <v>41.27</v>
      </c>
      <c r="I164" s="152"/>
      <c r="J164" s="151">
        <f>ROUND(I164*H164,2)</f>
        <v>0</v>
      </c>
      <c r="K164" s="153"/>
      <c r="L164" s="34"/>
      <c r="M164" s="154" t="s">
        <v>1</v>
      </c>
      <c r="N164" s="155" t="s">
        <v>42</v>
      </c>
      <c r="O164" s="59"/>
      <c r="P164" s="156">
        <f>O164*H164</f>
        <v>0</v>
      </c>
      <c r="Q164" s="156">
        <v>0</v>
      </c>
      <c r="R164" s="156">
        <f>Q164*H164</f>
        <v>0</v>
      </c>
      <c r="S164" s="156">
        <v>0</v>
      </c>
      <c r="T164" s="157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58" t="s">
        <v>135</v>
      </c>
      <c r="AT164" s="158" t="s">
        <v>131</v>
      </c>
      <c r="AU164" s="158" t="s">
        <v>136</v>
      </c>
      <c r="AY164" s="18" t="s">
        <v>128</v>
      </c>
      <c r="BE164" s="159">
        <f>IF(N164="základní",J164,0)</f>
        <v>0</v>
      </c>
      <c r="BF164" s="159">
        <f>IF(N164="snížená",J164,0)</f>
        <v>0</v>
      </c>
      <c r="BG164" s="159">
        <f>IF(N164="zákl. přenesená",J164,0)</f>
        <v>0</v>
      </c>
      <c r="BH164" s="159">
        <f>IF(N164="sníž. přenesená",J164,0)</f>
        <v>0</v>
      </c>
      <c r="BI164" s="159">
        <f>IF(N164="nulová",J164,0)</f>
        <v>0</v>
      </c>
      <c r="BJ164" s="18" t="s">
        <v>136</v>
      </c>
      <c r="BK164" s="159">
        <f>ROUND(I164*H164,2)</f>
        <v>0</v>
      </c>
      <c r="BL164" s="18" t="s">
        <v>135</v>
      </c>
      <c r="BM164" s="158" t="s">
        <v>552</v>
      </c>
    </row>
    <row r="165" spans="1:65" s="2" customFormat="1" ht="24.2" customHeight="1">
      <c r="A165" s="33"/>
      <c r="B165" s="146"/>
      <c r="C165" s="147" t="s">
        <v>216</v>
      </c>
      <c r="D165" s="147" t="s">
        <v>131</v>
      </c>
      <c r="E165" s="148" t="s">
        <v>186</v>
      </c>
      <c r="F165" s="149" t="s">
        <v>187</v>
      </c>
      <c r="G165" s="150" t="s">
        <v>142</v>
      </c>
      <c r="H165" s="151">
        <v>41.27</v>
      </c>
      <c r="I165" s="152"/>
      <c r="J165" s="151">
        <f>ROUND(I165*H165,2)</f>
        <v>0</v>
      </c>
      <c r="K165" s="153"/>
      <c r="L165" s="34"/>
      <c r="M165" s="154" t="s">
        <v>1</v>
      </c>
      <c r="N165" s="155" t="s">
        <v>42</v>
      </c>
      <c r="O165" s="59"/>
      <c r="P165" s="156">
        <f>O165*H165</f>
        <v>0</v>
      </c>
      <c r="Q165" s="156">
        <v>0</v>
      </c>
      <c r="R165" s="156">
        <f>Q165*H165</f>
        <v>0</v>
      </c>
      <c r="S165" s="156">
        <v>0</v>
      </c>
      <c r="T165" s="157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58" t="s">
        <v>135</v>
      </c>
      <c r="AT165" s="158" t="s">
        <v>131</v>
      </c>
      <c r="AU165" s="158" t="s">
        <v>136</v>
      </c>
      <c r="AY165" s="18" t="s">
        <v>128</v>
      </c>
      <c r="BE165" s="159">
        <f>IF(N165="základní",J165,0)</f>
        <v>0</v>
      </c>
      <c r="BF165" s="159">
        <f>IF(N165="snížená",J165,0)</f>
        <v>0</v>
      </c>
      <c r="BG165" s="159">
        <f>IF(N165="zákl. přenesená",J165,0)</f>
        <v>0</v>
      </c>
      <c r="BH165" s="159">
        <f>IF(N165="sníž. přenesená",J165,0)</f>
        <v>0</v>
      </c>
      <c r="BI165" s="159">
        <f>IF(N165="nulová",J165,0)</f>
        <v>0</v>
      </c>
      <c r="BJ165" s="18" t="s">
        <v>136</v>
      </c>
      <c r="BK165" s="159">
        <f>ROUND(I165*H165,2)</f>
        <v>0</v>
      </c>
      <c r="BL165" s="18" t="s">
        <v>135</v>
      </c>
      <c r="BM165" s="158" t="s">
        <v>553</v>
      </c>
    </row>
    <row r="166" spans="1:65" s="2" customFormat="1" ht="24.2" customHeight="1">
      <c r="A166" s="33"/>
      <c r="B166" s="146"/>
      <c r="C166" s="147" t="s">
        <v>220</v>
      </c>
      <c r="D166" s="147" t="s">
        <v>131</v>
      </c>
      <c r="E166" s="148" t="s">
        <v>190</v>
      </c>
      <c r="F166" s="149" t="s">
        <v>191</v>
      </c>
      <c r="G166" s="150" t="s">
        <v>142</v>
      </c>
      <c r="H166" s="151">
        <v>41.27</v>
      </c>
      <c r="I166" s="152"/>
      <c r="J166" s="151">
        <f>ROUND(I166*H166,2)</f>
        <v>0</v>
      </c>
      <c r="K166" s="153"/>
      <c r="L166" s="34"/>
      <c r="M166" s="154" t="s">
        <v>1</v>
      </c>
      <c r="N166" s="155" t="s">
        <v>42</v>
      </c>
      <c r="O166" s="59"/>
      <c r="P166" s="156">
        <f>O166*H166</f>
        <v>0</v>
      </c>
      <c r="Q166" s="156">
        <v>0</v>
      </c>
      <c r="R166" s="156">
        <f>Q166*H166</f>
        <v>0</v>
      </c>
      <c r="S166" s="156">
        <v>0</v>
      </c>
      <c r="T166" s="157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58" t="s">
        <v>135</v>
      </c>
      <c r="AT166" s="158" t="s">
        <v>131</v>
      </c>
      <c r="AU166" s="158" t="s">
        <v>136</v>
      </c>
      <c r="AY166" s="18" t="s">
        <v>128</v>
      </c>
      <c r="BE166" s="159">
        <f>IF(N166="základní",J166,0)</f>
        <v>0</v>
      </c>
      <c r="BF166" s="159">
        <f>IF(N166="snížená",J166,0)</f>
        <v>0</v>
      </c>
      <c r="BG166" s="159">
        <f>IF(N166="zákl. přenesená",J166,0)</f>
        <v>0</v>
      </c>
      <c r="BH166" s="159">
        <f>IF(N166="sníž. přenesená",J166,0)</f>
        <v>0</v>
      </c>
      <c r="BI166" s="159">
        <f>IF(N166="nulová",J166,0)</f>
        <v>0</v>
      </c>
      <c r="BJ166" s="18" t="s">
        <v>136</v>
      </c>
      <c r="BK166" s="159">
        <f>ROUND(I166*H166,2)</f>
        <v>0</v>
      </c>
      <c r="BL166" s="18" t="s">
        <v>135</v>
      </c>
      <c r="BM166" s="158" t="s">
        <v>554</v>
      </c>
    </row>
    <row r="167" spans="1:65" s="2" customFormat="1" ht="24.2" customHeight="1">
      <c r="A167" s="33"/>
      <c r="B167" s="146"/>
      <c r="C167" s="147" t="s">
        <v>228</v>
      </c>
      <c r="D167" s="147" t="s">
        <v>131</v>
      </c>
      <c r="E167" s="148" t="s">
        <v>194</v>
      </c>
      <c r="F167" s="149" t="s">
        <v>195</v>
      </c>
      <c r="G167" s="150" t="s">
        <v>142</v>
      </c>
      <c r="H167" s="151">
        <v>619.04999999999995</v>
      </c>
      <c r="I167" s="152"/>
      <c r="J167" s="151">
        <f>ROUND(I167*H167,2)</f>
        <v>0</v>
      </c>
      <c r="K167" s="153"/>
      <c r="L167" s="34"/>
      <c r="M167" s="154" t="s">
        <v>1</v>
      </c>
      <c r="N167" s="155" t="s">
        <v>42</v>
      </c>
      <c r="O167" s="59"/>
      <c r="P167" s="156">
        <f>O167*H167</f>
        <v>0</v>
      </c>
      <c r="Q167" s="156">
        <v>0</v>
      </c>
      <c r="R167" s="156">
        <f>Q167*H167</f>
        <v>0</v>
      </c>
      <c r="S167" s="156">
        <v>0</v>
      </c>
      <c r="T167" s="157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58" t="s">
        <v>135</v>
      </c>
      <c r="AT167" s="158" t="s">
        <v>131</v>
      </c>
      <c r="AU167" s="158" t="s">
        <v>136</v>
      </c>
      <c r="AY167" s="18" t="s">
        <v>128</v>
      </c>
      <c r="BE167" s="159">
        <f>IF(N167="základní",J167,0)</f>
        <v>0</v>
      </c>
      <c r="BF167" s="159">
        <f>IF(N167="snížená",J167,0)</f>
        <v>0</v>
      </c>
      <c r="BG167" s="159">
        <f>IF(N167="zákl. přenesená",J167,0)</f>
        <v>0</v>
      </c>
      <c r="BH167" s="159">
        <f>IF(N167="sníž. přenesená",J167,0)</f>
        <v>0</v>
      </c>
      <c r="BI167" s="159">
        <f>IF(N167="nulová",J167,0)</f>
        <v>0</v>
      </c>
      <c r="BJ167" s="18" t="s">
        <v>136</v>
      </c>
      <c r="BK167" s="159">
        <f>ROUND(I167*H167,2)</f>
        <v>0</v>
      </c>
      <c r="BL167" s="18" t="s">
        <v>135</v>
      </c>
      <c r="BM167" s="158" t="s">
        <v>555</v>
      </c>
    </row>
    <row r="168" spans="1:65" s="13" customFormat="1" ht="11.25">
      <c r="B168" s="160"/>
      <c r="D168" s="161" t="s">
        <v>138</v>
      </c>
      <c r="F168" s="163" t="s">
        <v>556</v>
      </c>
      <c r="H168" s="164">
        <v>619.04999999999995</v>
      </c>
      <c r="I168" s="165"/>
      <c r="L168" s="160"/>
      <c r="M168" s="166"/>
      <c r="N168" s="167"/>
      <c r="O168" s="167"/>
      <c r="P168" s="167"/>
      <c r="Q168" s="167"/>
      <c r="R168" s="167"/>
      <c r="S168" s="167"/>
      <c r="T168" s="168"/>
      <c r="AT168" s="162" t="s">
        <v>138</v>
      </c>
      <c r="AU168" s="162" t="s">
        <v>136</v>
      </c>
      <c r="AV168" s="13" t="s">
        <v>136</v>
      </c>
      <c r="AW168" s="13" t="s">
        <v>3</v>
      </c>
      <c r="AX168" s="13" t="s">
        <v>6</v>
      </c>
      <c r="AY168" s="162" t="s">
        <v>128</v>
      </c>
    </row>
    <row r="169" spans="1:65" s="2" customFormat="1" ht="24.2" customHeight="1">
      <c r="A169" s="33"/>
      <c r="B169" s="146"/>
      <c r="C169" s="147" t="s">
        <v>234</v>
      </c>
      <c r="D169" s="147" t="s">
        <v>131</v>
      </c>
      <c r="E169" s="148" t="s">
        <v>199</v>
      </c>
      <c r="F169" s="149" t="s">
        <v>200</v>
      </c>
      <c r="G169" s="150" t="s">
        <v>142</v>
      </c>
      <c r="H169" s="151">
        <v>6.56</v>
      </c>
      <c r="I169" s="152"/>
      <c r="J169" s="151">
        <f>ROUND(I169*H169,2)</f>
        <v>0</v>
      </c>
      <c r="K169" s="153"/>
      <c r="L169" s="34"/>
      <c r="M169" s="154" t="s">
        <v>1</v>
      </c>
      <c r="N169" s="155" t="s">
        <v>42</v>
      </c>
      <c r="O169" s="59"/>
      <c r="P169" s="156">
        <f>O169*H169</f>
        <v>0</v>
      </c>
      <c r="Q169" s="156">
        <v>0</v>
      </c>
      <c r="R169" s="156">
        <f>Q169*H169</f>
        <v>0</v>
      </c>
      <c r="S169" s="156">
        <v>0</v>
      </c>
      <c r="T169" s="157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58" t="s">
        <v>135</v>
      </c>
      <c r="AT169" s="158" t="s">
        <v>131</v>
      </c>
      <c r="AU169" s="158" t="s">
        <v>136</v>
      </c>
      <c r="AY169" s="18" t="s">
        <v>128</v>
      </c>
      <c r="BE169" s="159">
        <f>IF(N169="základní",J169,0)</f>
        <v>0</v>
      </c>
      <c r="BF169" s="159">
        <f>IF(N169="snížená",J169,0)</f>
        <v>0</v>
      </c>
      <c r="BG169" s="159">
        <f>IF(N169="zákl. přenesená",J169,0)</f>
        <v>0</v>
      </c>
      <c r="BH169" s="159">
        <f>IF(N169="sníž. přenesená",J169,0)</f>
        <v>0</v>
      </c>
      <c r="BI169" s="159">
        <f>IF(N169="nulová",J169,0)</f>
        <v>0</v>
      </c>
      <c r="BJ169" s="18" t="s">
        <v>136</v>
      </c>
      <c r="BK169" s="159">
        <f>ROUND(I169*H169,2)</f>
        <v>0</v>
      </c>
      <c r="BL169" s="18" t="s">
        <v>135</v>
      </c>
      <c r="BM169" s="158" t="s">
        <v>557</v>
      </c>
    </row>
    <row r="170" spans="1:65" s="12" customFormat="1" ht="22.9" customHeight="1">
      <c r="B170" s="134"/>
      <c r="D170" s="135" t="s">
        <v>75</v>
      </c>
      <c r="E170" s="144" t="s">
        <v>202</v>
      </c>
      <c r="F170" s="144" t="s">
        <v>203</v>
      </c>
      <c r="I170" s="137"/>
      <c r="J170" s="145">
        <f>BK170</f>
        <v>0</v>
      </c>
      <c r="L170" s="134"/>
      <c r="M170" s="138"/>
      <c r="N170" s="139"/>
      <c r="O170" s="139"/>
      <c r="P170" s="140">
        <f>P171</f>
        <v>0</v>
      </c>
      <c r="Q170" s="139"/>
      <c r="R170" s="140">
        <f>R171</f>
        <v>0</v>
      </c>
      <c r="S170" s="139"/>
      <c r="T170" s="141">
        <f>T171</f>
        <v>0</v>
      </c>
      <c r="AR170" s="135" t="s">
        <v>6</v>
      </c>
      <c r="AT170" s="142" t="s">
        <v>75</v>
      </c>
      <c r="AU170" s="142" t="s">
        <v>6</v>
      </c>
      <c r="AY170" s="135" t="s">
        <v>128</v>
      </c>
      <c r="BK170" s="143">
        <f>BK171</f>
        <v>0</v>
      </c>
    </row>
    <row r="171" spans="1:65" s="2" customFormat="1" ht="14.45" customHeight="1">
      <c r="A171" s="33"/>
      <c r="B171" s="146"/>
      <c r="C171" s="147" t="s">
        <v>239</v>
      </c>
      <c r="D171" s="147" t="s">
        <v>131</v>
      </c>
      <c r="E171" s="148" t="s">
        <v>205</v>
      </c>
      <c r="F171" s="149" t="s">
        <v>206</v>
      </c>
      <c r="G171" s="150" t="s">
        <v>142</v>
      </c>
      <c r="H171" s="151">
        <v>18.7</v>
      </c>
      <c r="I171" s="152"/>
      <c r="J171" s="151">
        <f>ROUND(I171*H171,2)</f>
        <v>0</v>
      </c>
      <c r="K171" s="153"/>
      <c r="L171" s="34"/>
      <c r="M171" s="154" t="s">
        <v>1</v>
      </c>
      <c r="N171" s="155" t="s">
        <v>42</v>
      </c>
      <c r="O171" s="59"/>
      <c r="P171" s="156">
        <f>O171*H171</f>
        <v>0</v>
      </c>
      <c r="Q171" s="156">
        <v>0</v>
      </c>
      <c r="R171" s="156">
        <f>Q171*H171</f>
        <v>0</v>
      </c>
      <c r="S171" s="156">
        <v>0</v>
      </c>
      <c r="T171" s="157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58" t="s">
        <v>135</v>
      </c>
      <c r="AT171" s="158" t="s">
        <v>131</v>
      </c>
      <c r="AU171" s="158" t="s">
        <v>136</v>
      </c>
      <c r="AY171" s="18" t="s">
        <v>128</v>
      </c>
      <c r="BE171" s="159">
        <f>IF(N171="základní",J171,0)</f>
        <v>0</v>
      </c>
      <c r="BF171" s="159">
        <f>IF(N171="snížená",J171,0)</f>
        <v>0</v>
      </c>
      <c r="BG171" s="159">
        <f>IF(N171="zákl. přenesená",J171,0)</f>
        <v>0</v>
      </c>
      <c r="BH171" s="159">
        <f>IF(N171="sníž. přenesená",J171,0)</f>
        <v>0</v>
      </c>
      <c r="BI171" s="159">
        <f>IF(N171="nulová",J171,0)</f>
        <v>0</v>
      </c>
      <c r="BJ171" s="18" t="s">
        <v>136</v>
      </c>
      <c r="BK171" s="159">
        <f>ROUND(I171*H171,2)</f>
        <v>0</v>
      </c>
      <c r="BL171" s="18" t="s">
        <v>135</v>
      </c>
      <c r="BM171" s="158" t="s">
        <v>558</v>
      </c>
    </row>
    <row r="172" spans="1:65" s="12" customFormat="1" ht="25.9" customHeight="1">
      <c r="B172" s="134"/>
      <c r="D172" s="135" t="s">
        <v>75</v>
      </c>
      <c r="E172" s="136" t="s">
        <v>212</v>
      </c>
      <c r="F172" s="136" t="s">
        <v>213</v>
      </c>
      <c r="I172" s="137"/>
      <c r="J172" s="122">
        <f>BK172</f>
        <v>0</v>
      </c>
      <c r="L172" s="134"/>
      <c r="M172" s="138"/>
      <c r="N172" s="139"/>
      <c r="O172" s="139"/>
      <c r="P172" s="140">
        <f>P173+P224+P236+P252</f>
        <v>0</v>
      </c>
      <c r="Q172" s="139"/>
      <c r="R172" s="140">
        <f>R173+R224+R236+R252</f>
        <v>4.2737726</v>
      </c>
      <c r="S172" s="139"/>
      <c r="T172" s="141">
        <f>T173+T224+T236+T252</f>
        <v>2.7964256999999999</v>
      </c>
      <c r="AR172" s="135" t="s">
        <v>136</v>
      </c>
      <c r="AT172" s="142" t="s">
        <v>75</v>
      </c>
      <c r="AU172" s="142" t="s">
        <v>76</v>
      </c>
      <c r="AY172" s="135" t="s">
        <v>128</v>
      </c>
      <c r="BK172" s="143">
        <f>BK173+BK224+BK236+BK252</f>
        <v>0</v>
      </c>
    </row>
    <row r="173" spans="1:65" s="12" customFormat="1" ht="22.9" customHeight="1">
      <c r="B173" s="134"/>
      <c r="D173" s="135" t="s">
        <v>75</v>
      </c>
      <c r="E173" s="144" t="s">
        <v>214</v>
      </c>
      <c r="F173" s="144" t="s">
        <v>215</v>
      </c>
      <c r="I173" s="137"/>
      <c r="J173" s="145">
        <f>BK173</f>
        <v>0</v>
      </c>
      <c r="L173" s="134"/>
      <c r="M173" s="138"/>
      <c r="N173" s="139"/>
      <c r="O173" s="139"/>
      <c r="P173" s="140">
        <f>SUM(P174:P223)</f>
        <v>0</v>
      </c>
      <c r="Q173" s="139"/>
      <c r="R173" s="140">
        <f>SUM(R174:R223)</f>
        <v>3.0937010000000003</v>
      </c>
      <c r="S173" s="139"/>
      <c r="T173" s="141">
        <f>SUM(T174:T223)</f>
        <v>1.5464000000000002</v>
      </c>
      <c r="AR173" s="135" t="s">
        <v>136</v>
      </c>
      <c r="AT173" s="142" t="s">
        <v>75</v>
      </c>
      <c r="AU173" s="142" t="s">
        <v>6</v>
      </c>
      <c r="AY173" s="135" t="s">
        <v>128</v>
      </c>
      <c r="BK173" s="143">
        <f>SUM(BK174:BK223)</f>
        <v>0</v>
      </c>
    </row>
    <row r="174" spans="1:65" s="2" customFormat="1" ht="14.45" customHeight="1">
      <c r="A174" s="33"/>
      <c r="B174" s="146"/>
      <c r="C174" s="147" t="s">
        <v>7</v>
      </c>
      <c r="D174" s="147" t="s">
        <v>131</v>
      </c>
      <c r="E174" s="148" t="s">
        <v>559</v>
      </c>
      <c r="F174" s="149" t="s">
        <v>560</v>
      </c>
      <c r="G174" s="150" t="s">
        <v>134</v>
      </c>
      <c r="H174" s="151">
        <v>96.65</v>
      </c>
      <c r="I174" s="152"/>
      <c r="J174" s="151">
        <f>ROUND(I174*H174,2)</f>
        <v>0</v>
      </c>
      <c r="K174" s="153"/>
      <c r="L174" s="34"/>
      <c r="M174" s="154" t="s">
        <v>1</v>
      </c>
      <c r="N174" s="155" t="s">
        <v>42</v>
      </c>
      <c r="O174" s="59"/>
      <c r="P174" s="156">
        <f>O174*H174</f>
        <v>0</v>
      </c>
      <c r="Q174" s="156">
        <v>0</v>
      </c>
      <c r="R174" s="156">
        <f>Q174*H174</f>
        <v>0</v>
      </c>
      <c r="S174" s="156">
        <v>1.4E-2</v>
      </c>
      <c r="T174" s="157">
        <f>S174*H174</f>
        <v>1.3531000000000002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58" t="s">
        <v>216</v>
      </c>
      <c r="AT174" s="158" t="s">
        <v>131</v>
      </c>
      <c r="AU174" s="158" t="s">
        <v>136</v>
      </c>
      <c r="AY174" s="18" t="s">
        <v>128</v>
      </c>
      <c r="BE174" s="159">
        <f>IF(N174="základní",J174,0)</f>
        <v>0</v>
      </c>
      <c r="BF174" s="159">
        <f>IF(N174="snížená",J174,0)</f>
        <v>0</v>
      </c>
      <c r="BG174" s="159">
        <f>IF(N174="zákl. přenesená",J174,0)</f>
        <v>0</v>
      </c>
      <c r="BH174" s="159">
        <f>IF(N174="sníž. přenesená",J174,0)</f>
        <v>0</v>
      </c>
      <c r="BI174" s="159">
        <f>IF(N174="nulová",J174,0)</f>
        <v>0</v>
      </c>
      <c r="BJ174" s="18" t="s">
        <v>136</v>
      </c>
      <c r="BK174" s="159">
        <f>ROUND(I174*H174,2)</f>
        <v>0</v>
      </c>
      <c r="BL174" s="18" t="s">
        <v>216</v>
      </c>
      <c r="BM174" s="158" t="s">
        <v>561</v>
      </c>
    </row>
    <row r="175" spans="1:65" s="13" customFormat="1" ht="22.5">
      <c r="B175" s="160"/>
      <c r="D175" s="161" t="s">
        <v>138</v>
      </c>
      <c r="E175" s="162" t="s">
        <v>1</v>
      </c>
      <c r="F175" s="163" t="s">
        <v>540</v>
      </c>
      <c r="H175" s="164">
        <v>96.65</v>
      </c>
      <c r="I175" s="165"/>
      <c r="L175" s="160"/>
      <c r="M175" s="166"/>
      <c r="N175" s="167"/>
      <c r="O175" s="167"/>
      <c r="P175" s="167"/>
      <c r="Q175" s="167"/>
      <c r="R175" s="167"/>
      <c r="S175" s="167"/>
      <c r="T175" s="168"/>
      <c r="AT175" s="162" t="s">
        <v>138</v>
      </c>
      <c r="AU175" s="162" t="s">
        <v>136</v>
      </c>
      <c r="AV175" s="13" t="s">
        <v>136</v>
      </c>
      <c r="AW175" s="13" t="s">
        <v>32</v>
      </c>
      <c r="AX175" s="13" t="s">
        <v>6</v>
      </c>
      <c r="AY175" s="162" t="s">
        <v>128</v>
      </c>
    </row>
    <row r="176" spans="1:65" s="2" customFormat="1" ht="24.2" customHeight="1">
      <c r="A176" s="33"/>
      <c r="B176" s="146"/>
      <c r="C176" s="147" t="s">
        <v>247</v>
      </c>
      <c r="D176" s="147" t="s">
        <v>131</v>
      </c>
      <c r="E176" s="148" t="s">
        <v>562</v>
      </c>
      <c r="F176" s="149" t="s">
        <v>563</v>
      </c>
      <c r="G176" s="150" t="s">
        <v>134</v>
      </c>
      <c r="H176" s="151">
        <v>96.65</v>
      </c>
      <c r="I176" s="152"/>
      <c r="J176" s="151">
        <f>ROUND(I176*H176,2)</f>
        <v>0</v>
      </c>
      <c r="K176" s="153"/>
      <c r="L176" s="34"/>
      <c r="M176" s="154" t="s">
        <v>1</v>
      </c>
      <c r="N176" s="155" t="s">
        <v>42</v>
      </c>
      <c r="O176" s="59"/>
      <c r="P176" s="156">
        <f>O176*H176</f>
        <v>0</v>
      </c>
      <c r="Q176" s="156">
        <v>0</v>
      </c>
      <c r="R176" s="156">
        <f>Q176*H176</f>
        <v>0</v>
      </c>
      <c r="S176" s="156">
        <v>2E-3</v>
      </c>
      <c r="T176" s="157">
        <f>S176*H176</f>
        <v>0.19330000000000003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58" t="s">
        <v>216</v>
      </c>
      <c r="AT176" s="158" t="s">
        <v>131</v>
      </c>
      <c r="AU176" s="158" t="s">
        <v>136</v>
      </c>
      <c r="AY176" s="18" t="s">
        <v>128</v>
      </c>
      <c r="BE176" s="159">
        <f>IF(N176="základní",J176,0)</f>
        <v>0</v>
      </c>
      <c r="BF176" s="159">
        <f>IF(N176="snížená",J176,0)</f>
        <v>0</v>
      </c>
      <c r="BG176" s="159">
        <f>IF(N176="zákl. přenesená",J176,0)</f>
        <v>0</v>
      </c>
      <c r="BH176" s="159">
        <f>IF(N176="sníž. přenesená",J176,0)</f>
        <v>0</v>
      </c>
      <c r="BI176" s="159">
        <f>IF(N176="nulová",J176,0)</f>
        <v>0</v>
      </c>
      <c r="BJ176" s="18" t="s">
        <v>136</v>
      </c>
      <c r="BK176" s="159">
        <f>ROUND(I176*H176,2)</f>
        <v>0</v>
      </c>
      <c r="BL176" s="18" t="s">
        <v>216</v>
      </c>
      <c r="BM176" s="158" t="s">
        <v>564</v>
      </c>
    </row>
    <row r="177" spans="1:65" s="13" customFormat="1" ht="22.5">
      <c r="B177" s="160"/>
      <c r="D177" s="161" t="s">
        <v>138</v>
      </c>
      <c r="E177" s="162" t="s">
        <v>1</v>
      </c>
      <c r="F177" s="163" t="s">
        <v>540</v>
      </c>
      <c r="H177" s="164">
        <v>96.65</v>
      </c>
      <c r="I177" s="165"/>
      <c r="L177" s="160"/>
      <c r="M177" s="166"/>
      <c r="N177" s="167"/>
      <c r="O177" s="167"/>
      <c r="P177" s="167"/>
      <c r="Q177" s="167"/>
      <c r="R177" s="167"/>
      <c r="S177" s="167"/>
      <c r="T177" s="168"/>
      <c r="AT177" s="162" t="s">
        <v>138</v>
      </c>
      <c r="AU177" s="162" t="s">
        <v>136</v>
      </c>
      <c r="AV177" s="13" t="s">
        <v>136</v>
      </c>
      <c r="AW177" s="13" t="s">
        <v>32</v>
      </c>
      <c r="AX177" s="13" t="s">
        <v>6</v>
      </c>
      <c r="AY177" s="162" t="s">
        <v>128</v>
      </c>
    </row>
    <row r="178" spans="1:65" s="2" customFormat="1" ht="24.2" customHeight="1">
      <c r="A178" s="33"/>
      <c r="B178" s="146"/>
      <c r="C178" s="147" t="s">
        <v>252</v>
      </c>
      <c r="D178" s="147" t="s">
        <v>131</v>
      </c>
      <c r="E178" s="148" t="s">
        <v>221</v>
      </c>
      <c r="F178" s="149" t="s">
        <v>222</v>
      </c>
      <c r="G178" s="150" t="s">
        <v>134</v>
      </c>
      <c r="H178" s="151">
        <v>153.61000000000001</v>
      </c>
      <c r="I178" s="152"/>
      <c r="J178" s="151">
        <f>ROUND(I178*H178,2)</f>
        <v>0</v>
      </c>
      <c r="K178" s="153"/>
      <c r="L178" s="34"/>
      <c r="M178" s="154" t="s">
        <v>1</v>
      </c>
      <c r="N178" s="155" t="s">
        <v>42</v>
      </c>
      <c r="O178" s="59"/>
      <c r="P178" s="156">
        <f>O178*H178</f>
        <v>0</v>
      </c>
      <c r="Q178" s="156">
        <v>0</v>
      </c>
      <c r="R178" s="156">
        <f>Q178*H178</f>
        <v>0</v>
      </c>
      <c r="S178" s="156">
        <v>0</v>
      </c>
      <c r="T178" s="157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58" t="s">
        <v>216</v>
      </c>
      <c r="AT178" s="158" t="s">
        <v>131</v>
      </c>
      <c r="AU178" s="158" t="s">
        <v>136</v>
      </c>
      <c r="AY178" s="18" t="s">
        <v>128</v>
      </c>
      <c r="BE178" s="159">
        <f>IF(N178="základní",J178,0)</f>
        <v>0</v>
      </c>
      <c r="BF178" s="159">
        <f>IF(N178="snížená",J178,0)</f>
        <v>0</v>
      </c>
      <c r="BG178" s="159">
        <f>IF(N178="zákl. přenesená",J178,0)</f>
        <v>0</v>
      </c>
      <c r="BH178" s="159">
        <f>IF(N178="sníž. přenesená",J178,0)</f>
        <v>0</v>
      </c>
      <c r="BI178" s="159">
        <f>IF(N178="nulová",J178,0)</f>
        <v>0</v>
      </c>
      <c r="BJ178" s="18" t="s">
        <v>136</v>
      </c>
      <c r="BK178" s="159">
        <f>ROUND(I178*H178,2)</f>
        <v>0</v>
      </c>
      <c r="BL178" s="18" t="s">
        <v>216</v>
      </c>
      <c r="BM178" s="158" t="s">
        <v>565</v>
      </c>
    </row>
    <row r="179" spans="1:65" s="13" customFormat="1" ht="22.5">
      <c r="B179" s="160"/>
      <c r="D179" s="161" t="s">
        <v>138</v>
      </c>
      <c r="E179" s="162" t="s">
        <v>1</v>
      </c>
      <c r="F179" s="163" t="s">
        <v>519</v>
      </c>
      <c r="H179" s="164">
        <v>96.65</v>
      </c>
      <c r="I179" s="165"/>
      <c r="L179" s="160"/>
      <c r="M179" s="166"/>
      <c r="N179" s="167"/>
      <c r="O179" s="167"/>
      <c r="P179" s="167"/>
      <c r="Q179" s="167"/>
      <c r="R179" s="167"/>
      <c r="S179" s="167"/>
      <c r="T179" s="168"/>
      <c r="AT179" s="162" t="s">
        <v>138</v>
      </c>
      <c r="AU179" s="162" t="s">
        <v>136</v>
      </c>
      <c r="AV179" s="13" t="s">
        <v>136</v>
      </c>
      <c r="AW179" s="13" t="s">
        <v>32</v>
      </c>
      <c r="AX179" s="13" t="s">
        <v>76</v>
      </c>
      <c r="AY179" s="162" t="s">
        <v>128</v>
      </c>
    </row>
    <row r="180" spans="1:65" s="13" customFormat="1" ht="22.5">
      <c r="B180" s="160"/>
      <c r="D180" s="161" t="s">
        <v>138</v>
      </c>
      <c r="E180" s="162" t="s">
        <v>1</v>
      </c>
      <c r="F180" s="163" t="s">
        <v>566</v>
      </c>
      <c r="H180" s="164">
        <v>52.68</v>
      </c>
      <c r="I180" s="165"/>
      <c r="L180" s="160"/>
      <c r="M180" s="166"/>
      <c r="N180" s="167"/>
      <c r="O180" s="167"/>
      <c r="P180" s="167"/>
      <c r="Q180" s="167"/>
      <c r="R180" s="167"/>
      <c r="S180" s="167"/>
      <c r="T180" s="168"/>
      <c r="AT180" s="162" t="s">
        <v>138</v>
      </c>
      <c r="AU180" s="162" t="s">
        <v>136</v>
      </c>
      <c r="AV180" s="13" t="s">
        <v>136</v>
      </c>
      <c r="AW180" s="13" t="s">
        <v>32</v>
      </c>
      <c r="AX180" s="13" t="s">
        <v>76</v>
      </c>
      <c r="AY180" s="162" t="s">
        <v>128</v>
      </c>
    </row>
    <row r="181" spans="1:65" s="13" customFormat="1" ht="11.25">
      <c r="B181" s="160"/>
      <c r="D181" s="161" t="s">
        <v>138</v>
      </c>
      <c r="E181" s="162" t="s">
        <v>1</v>
      </c>
      <c r="F181" s="163" t="s">
        <v>567</v>
      </c>
      <c r="H181" s="164">
        <v>4.28</v>
      </c>
      <c r="I181" s="165"/>
      <c r="L181" s="160"/>
      <c r="M181" s="166"/>
      <c r="N181" s="167"/>
      <c r="O181" s="167"/>
      <c r="P181" s="167"/>
      <c r="Q181" s="167"/>
      <c r="R181" s="167"/>
      <c r="S181" s="167"/>
      <c r="T181" s="168"/>
      <c r="AT181" s="162" t="s">
        <v>138</v>
      </c>
      <c r="AU181" s="162" t="s">
        <v>136</v>
      </c>
      <c r="AV181" s="13" t="s">
        <v>136</v>
      </c>
      <c r="AW181" s="13" t="s">
        <v>32</v>
      </c>
      <c r="AX181" s="13" t="s">
        <v>76</v>
      </c>
      <c r="AY181" s="162" t="s">
        <v>128</v>
      </c>
    </row>
    <row r="182" spans="1:65" s="15" customFormat="1" ht="11.25">
      <c r="B182" s="176"/>
      <c r="D182" s="161" t="s">
        <v>138</v>
      </c>
      <c r="E182" s="177" t="s">
        <v>1</v>
      </c>
      <c r="F182" s="178" t="s">
        <v>153</v>
      </c>
      <c r="H182" s="179">
        <v>153.61000000000001</v>
      </c>
      <c r="I182" s="180"/>
      <c r="L182" s="176"/>
      <c r="M182" s="181"/>
      <c r="N182" s="182"/>
      <c r="O182" s="182"/>
      <c r="P182" s="182"/>
      <c r="Q182" s="182"/>
      <c r="R182" s="182"/>
      <c r="S182" s="182"/>
      <c r="T182" s="183"/>
      <c r="AT182" s="177" t="s">
        <v>138</v>
      </c>
      <c r="AU182" s="177" t="s">
        <v>136</v>
      </c>
      <c r="AV182" s="15" t="s">
        <v>135</v>
      </c>
      <c r="AW182" s="15" t="s">
        <v>32</v>
      </c>
      <c r="AX182" s="15" t="s">
        <v>6</v>
      </c>
      <c r="AY182" s="177" t="s">
        <v>128</v>
      </c>
    </row>
    <row r="183" spans="1:65" s="2" customFormat="1" ht="14.45" customHeight="1">
      <c r="A183" s="33"/>
      <c r="B183" s="146"/>
      <c r="C183" s="184" t="s">
        <v>257</v>
      </c>
      <c r="D183" s="184" t="s">
        <v>174</v>
      </c>
      <c r="E183" s="185" t="s">
        <v>229</v>
      </c>
      <c r="F183" s="186" t="s">
        <v>230</v>
      </c>
      <c r="G183" s="187" t="s">
        <v>142</v>
      </c>
      <c r="H183" s="188">
        <v>0.04</v>
      </c>
      <c r="I183" s="189"/>
      <c r="J183" s="188">
        <f>ROUND(I183*H183,2)</f>
        <v>0</v>
      </c>
      <c r="K183" s="190"/>
      <c r="L183" s="191"/>
      <c r="M183" s="192" t="s">
        <v>1</v>
      </c>
      <c r="N183" s="193" t="s">
        <v>42</v>
      </c>
      <c r="O183" s="59"/>
      <c r="P183" s="156">
        <f>O183*H183</f>
        <v>0</v>
      </c>
      <c r="Q183" s="156">
        <v>1</v>
      </c>
      <c r="R183" s="156">
        <f>Q183*H183</f>
        <v>0.04</v>
      </c>
      <c r="S183" s="156">
        <v>0</v>
      </c>
      <c r="T183" s="157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58" t="s">
        <v>231</v>
      </c>
      <c r="AT183" s="158" t="s">
        <v>174</v>
      </c>
      <c r="AU183" s="158" t="s">
        <v>136</v>
      </c>
      <c r="AY183" s="18" t="s">
        <v>128</v>
      </c>
      <c r="BE183" s="159">
        <f>IF(N183="základní",J183,0)</f>
        <v>0</v>
      </c>
      <c r="BF183" s="159">
        <f>IF(N183="snížená",J183,0)</f>
        <v>0</v>
      </c>
      <c r="BG183" s="159">
        <f>IF(N183="zákl. přenesená",J183,0)</f>
        <v>0</v>
      </c>
      <c r="BH183" s="159">
        <f>IF(N183="sníž. přenesená",J183,0)</f>
        <v>0</v>
      </c>
      <c r="BI183" s="159">
        <f>IF(N183="nulová",J183,0)</f>
        <v>0</v>
      </c>
      <c r="BJ183" s="18" t="s">
        <v>136</v>
      </c>
      <c r="BK183" s="159">
        <f>ROUND(I183*H183,2)</f>
        <v>0</v>
      </c>
      <c r="BL183" s="18" t="s">
        <v>216</v>
      </c>
      <c r="BM183" s="158" t="s">
        <v>568</v>
      </c>
    </row>
    <row r="184" spans="1:65" s="13" customFormat="1" ht="11.25">
      <c r="B184" s="160"/>
      <c r="D184" s="161" t="s">
        <v>138</v>
      </c>
      <c r="F184" s="163" t="s">
        <v>569</v>
      </c>
      <c r="H184" s="164">
        <v>0.04</v>
      </c>
      <c r="I184" s="165"/>
      <c r="L184" s="160"/>
      <c r="M184" s="166"/>
      <c r="N184" s="167"/>
      <c r="O184" s="167"/>
      <c r="P184" s="167"/>
      <c r="Q184" s="167"/>
      <c r="R184" s="167"/>
      <c r="S184" s="167"/>
      <c r="T184" s="168"/>
      <c r="AT184" s="162" t="s">
        <v>138</v>
      </c>
      <c r="AU184" s="162" t="s">
        <v>136</v>
      </c>
      <c r="AV184" s="13" t="s">
        <v>136</v>
      </c>
      <c r="AW184" s="13" t="s">
        <v>3</v>
      </c>
      <c r="AX184" s="13" t="s">
        <v>6</v>
      </c>
      <c r="AY184" s="162" t="s">
        <v>128</v>
      </c>
    </row>
    <row r="185" spans="1:65" s="2" customFormat="1" ht="24.2" customHeight="1">
      <c r="A185" s="33"/>
      <c r="B185" s="146"/>
      <c r="C185" s="147" t="s">
        <v>262</v>
      </c>
      <c r="D185" s="147" t="s">
        <v>131</v>
      </c>
      <c r="E185" s="148" t="s">
        <v>248</v>
      </c>
      <c r="F185" s="149" t="s">
        <v>249</v>
      </c>
      <c r="G185" s="150" t="s">
        <v>134</v>
      </c>
      <c r="H185" s="151">
        <v>131.29</v>
      </c>
      <c r="I185" s="152"/>
      <c r="J185" s="151">
        <f>ROUND(I185*H185,2)</f>
        <v>0</v>
      </c>
      <c r="K185" s="153"/>
      <c r="L185" s="34"/>
      <c r="M185" s="154" t="s">
        <v>1</v>
      </c>
      <c r="N185" s="155" t="s">
        <v>42</v>
      </c>
      <c r="O185" s="59"/>
      <c r="P185" s="156">
        <f>O185*H185</f>
        <v>0</v>
      </c>
      <c r="Q185" s="156">
        <v>0</v>
      </c>
      <c r="R185" s="156">
        <f>Q185*H185</f>
        <v>0</v>
      </c>
      <c r="S185" s="156">
        <v>0</v>
      </c>
      <c r="T185" s="157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58" t="s">
        <v>216</v>
      </c>
      <c r="AT185" s="158" t="s">
        <v>131</v>
      </c>
      <c r="AU185" s="158" t="s">
        <v>136</v>
      </c>
      <c r="AY185" s="18" t="s">
        <v>128</v>
      </c>
      <c r="BE185" s="159">
        <f>IF(N185="základní",J185,0)</f>
        <v>0</v>
      </c>
      <c r="BF185" s="159">
        <f>IF(N185="snížená",J185,0)</f>
        <v>0</v>
      </c>
      <c r="BG185" s="159">
        <f>IF(N185="zákl. přenesená",J185,0)</f>
        <v>0</v>
      </c>
      <c r="BH185" s="159">
        <f>IF(N185="sníž. přenesená",J185,0)</f>
        <v>0</v>
      </c>
      <c r="BI185" s="159">
        <f>IF(N185="nulová",J185,0)</f>
        <v>0</v>
      </c>
      <c r="BJ185" s="18" t="s">
        <v>136</v>
      </c>
      <c r="BK185" s="159">
        <f>ROUND(I185*H185,2)</f>
        <v>0</v>
      </c>
      <c r="BL185" s="18" t="s">
        <v>216</v>
      </c>
      <c r="BM185" s="158" t="s">
        <v>570</v>
      </c>
    </row>
    <row r="186" spans="1:65" s="13" customFormat="1" ht="22.5">
      <c r="B186" s="160"/>
      <c r="D186" s="161" t="s">
        <v>138</v>
      </c>
      <c r="E186" s="162" t="s">
        <v>1</v>
      </c>
      <c r="F186" s="163" t="s">
        <v>519</v>
      </c>
      <c r="H186" s="164">
        <v>96.65</v>
      </c>
      <c r="I186" s="165"/>
      <c r="L186" s="160"/>
      <c r="M186" s="166"/>
      <c r="N186" s="167"/>
      <c r="O186" s="167"/>
      <c r="P186" s="167"/>
      <c r="Q186" s="167"/>
      <c r="R186" s="167"/>
      <c r="S186" s="167"/>
      <c r="T186" s="168"/>
      <c r="AT186" s="162" t="s">
        <v>138</v>
      </c>
      <c r="AU186" s="162" t="s">
        <v>136</v>
      </c>
      <c r="AV186" s="13" t="s">
        <v>136</v>
      </c>
      <c r="AW186" s="13" t="s">
        <v>32</v>
      </c>
      <c r="AX186" s="13" t="s">
        <v>76</v>
      </c>
      <c r="AY186" s="162" t="s">
        <v>128</v>
      </c>
    </row>
    <row r="187" spans="1:65" s="13" customFormat="1" ht="22.5">
      <c r="B187" s="160"/>
      <c r="D187" s="161" t="s">
        <v>138</v>
      </c>
      <c r="E187" s="162" t="s">
        <v>1</v>
      </c>
      <c r="F187" s="163" t="s">
        <v>571</v>
      </c>
      <c r="H187" s="164">
        <v>32.93</v>
      </c>
      <c r="I187" s="165"/>
      <c r="L187" s="160"/>
      <c r="M187" s="166"/>
      <c r="N187" s="167"/>
      <c r="O187" s="167"/>
      <c r="P187" s="167"/>
      <c r="Q187" s="167"/>
      <c r="R187" s="167"/>
      <c r="S187" s="167"/>
      <c r="T187" s="168"/>
      <c r="AT187" s="162" t="s">
        <v>138</v>
      </c>
      <c r="AU187" s="162" t="s">
        <v>136</v>
      </c>
      <c r="AV187" s="13" t="s">
        <v>136</v>
      </c>
      <c r="AW187" s="13" t="s">
        <v>32</v>
      </c>
      <c r="AX187" s="13" t="s">
        <v>76</v>
      </c>
      <c r="AY187" s="162" t="s">
        <v>128</v>
      </c>
    </row>
    <row r="188" spans="1:65" s="13" customFormat="1" ht="11.25">
      <c r="B188" s="160"/>
      <c r="D188" s="161" t="s">
        <v>138</v>
      </c>
      <c r="E188" s="162" t="s">
        <v>1</v>
      </c>
      <c r="F188" s="163" t="s">
        <v>572</v>
      </c>
      <c r="H188" s="164">
        <v>1.71</v>
      </c>
      <c r="I188" s="165"/>
      <c r="L188" s="160"/>
      <c r="M188" s="166"/>
      <c r="N188" s="167"/>
      <c r="O188" s="167"/>
      <c r="P188" s="167"/>
      <c r="Q188" s="167"/>
      <c r="R188" s="167"/>
      <c r="S188" s="167"/>
      <c r="T188" s="168"/>
      <c r="AT188" s="162" t="s">
        <v>138</v>
      </c>
      <c r="AU188" s="162" t="s">
        <v>136</v>
      </c>
      <c r="AV188" s="13" t="s">
        <v>136</v>
      </c>
      <c r="AW188" s="13" t="s">
        <v>32</v>
      </c>
      <c r="AX188" s="13" t="s">
        <v>76</v>
      </c>
      <c r="AY188" s="162" t="s">
        <v>128</v>
      </c>
    </row>
    <row r="189" spans="1:65" s="15" customFormat="1" ht="11.25">
      <c r="B189" s="176"/>
      <c r="D189" s="161" t="s">
        <v>138</v>
      </c>
      <c r="E189" s="177" t="s">
        <v>1</v>
      </c>
      <c r="F189" s="178" t="s">
        <v>153</v>
      </c>
      <c r="H189" s="179">
        <v>131.29000000000002</v>
      </c>
      <c r="I189" s="180"/>
      <c r="L189" s="176"/>
      <c r="M189" s="181"/>
      <c r="N189" s="182"/>
      <c r="O189" s="182"/>
      <c r="P189" s="182"/>
      <c r="Q189" s="182"/>
      <c r="R189" s="182"/>
      <c r="S189" s="182"/>
      <c r="T189" s="183"/>
      <c r="AT189" s="177" t="s">
        <v>138</v>
      </c>
      <c r="AU189" s="177" t="s">
        <v>136</v>
      </c>
      <c r="AV189" s="15" t="s">
        <v>135</v>
      </c>
      <c r="AW189" s="15" t="s">
        <v>32</v>
      </c>
      <c r="AX189" s="15" t="s">
        <v>6</v>
      </c>
      <c r="AY189" s="177" t="s">
        <v>128</v>
      </c>
    </row>
    <row r="190" spans="1:65" s="2" customFormat="1" ht="14.45" customHeight="1">
      <c r="A190" s="33"/>
      <c r="B190" s="146"/>
      <c r="C190" s="184" t="s">
        <v>267</v>
      </c>
      <c r="D190" s="184" t="s">
        <v>174</v>
      </c>
      <c r="E190" s="185" t="s">
        <v>573</v>
      </c>
      <c r="F190" s="186" t="s">
        <v>574</v>
      </c>
      <c r="G190" s="187" t="s">
        <v>134</v>
      </c>
      <c r="H190" s="188">
        <v>150.97999999999999</v>
      </c>
      <c r="I190" s="189"/>
      <c r="J190" s="188">
        <f>ROUND(I190*H190,2)</f>
        <v>0</v>
      </c>
      <c r="K190" s="190"/>
      <c r="L190" s="191"/>
      <c r="M190" s="192" t="s">
        <v>1</v>
      </c>
      <c r="N190" s="193" t="s">
        <v>42</v>
      </c>
      <c r="O190" s="59"/>
      <c r="P190" s="156">
        <f>O190*H190</f>
        <v>0</v>
      </c>
      <c r="Q190" s="156">
        <v>4.3E-3</v>
      </c>
      <c r="R190" s="156">
        <f>Q190*H190</f>
        <v>0.64921399999999996</v>
      </c>
      <c r="S190" s="156">
        <v>0</v>
      </c>
      <c r="T190" s="157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58" t="s">
        <v>231</v>
      </c>
      <c r="AT190" s="158" t="s">
        <v>174</v>
      </c>
      <c r="AU190" s="158" t="s">
        <v>136</v>
      </c>
      <c r="AY190" s="18" t="s">
        <v>128</v>
      </c>
      <c r="BE190" s="159">
        <f>IF(N190="základní",J190,0)</f>
        <v>0</v>
      </c>
      <c r="BF190" s="159">
        <f>IF(N190="snížená",J190,0)</f>
        <v>0</v>
      </c>
      <c r="BG190" s="159">
        <f>IF(N190="zákl. přenesená",J190,0)</f>
        <v>0</v>
      </c>
      <c r="BH190" s="159">
        <f>IF(N190="sníž. přenesená",J190,0)</f>
        <v>0</v>
      </c>
      <c r="BI190" s="159">
        <f>IF(N190="nulová",J190,0)</f>
        <v>0</v>
      </c>
      <c r="BJ190" s="18" t="s">
        <v>136</v>
      </c>
      <c r="BK190" s="159">
        <f>ROUND(I190*H190,2)</f>
        <v>0</v>
      </c>
      <c r="BL190" s="18" t="s">
        <v>216</v>
      </c>
      <c r="BM190" s="158" t="s">
        <v>575</v>
      </c>
    </row>
    <row r="191" spans="1:65" s="13" customFormat="1" ht="11.25">
      <c r="B191" s="160"/>
      <c r="D191" s="161" t="s">
        <v>138</v>
      </c>
      <c r="F191" s="163" t="s">
        <v>576</v>
      </c>
      <c r="H191" s="164">
        <v>150.97999999999999</v>
      </c>
      <c r="I191" s="165"/>
      <c r="L191" s="160"/>
      <c r="M191" s="166"/>
      <c r="N191" s="167"/>
      <c r="O191" s="167"/>
      <c r="P191" s="167"/>
      <c r="Q191" s="167"/>
      <c r="R191" s="167"/>
      <c r="S191" s="167"/>
      <c r="T191" s="168"/>
      <c r="AT191" s="162" t="s">
        <v>138</v>
      </c>
      <c r="AU191" s="162" t="s">
        <v>136</v>
      </c>
      <c r="AV191" s="13" t="s">
        <v>136</v>
      </c>
      <c r="AW191" s="13" t="s">
        <v>3</v>
      </c>
      <c r="AX191" s="13" t="s">
        <v>6</v>
      </c>
      <c r="AY191" s="162" t="s">
        <v>128</v>
      </c>
    </row>
    <row r="192" spans="1:65" s="2" customFormat="1" ht="24.2" customHeight="1">
      <c r="A192" s="33"/>
      <c r="B192" s="146"/>
      <c r="C192" s="147" t="s">
        <v>272</v>
      </c>
      <c r="D192" s="147" t="s">
        <v>131</v>
      </c>
      <c r="E192" s="148" t="s">
        <v>273</v>
      </c>
      <c r="F192" s="149" t="s">
        <v>274</v>
      </c>
      <c r="G192" s="150" t="s">
        <v>134</v>
      </c>
      <c r="H192" s="151">
        <v>284.89999999999998</v>
      </c>
      <c r="I192" s="152"/>
      <c r="J192" s="151">
        <f>ROUND(I192*H192,2)</f>
        <v>0</v>
      </c>
      <c r="K192" s="153"/>
      <c r="L192" s="34"/>
      <c r="M192" s="154" t="s">
        <v>1</v>
      </c>
      <c r="N192" s="155" t="s">
        <v>42</v>
      </c>
      <c r="O192" s="59"/>
      <c r="P192" s="156">
        <f>O192*H192</f>
        <v>0</v>
      </c>
      <c r="Q192" s="156">
        <v>8.8000000000000003E-4</v>
      </c>
      <c r="R192" s="156">
        <f>Q192*H192</f>
        <v>0.25071199999999999</v>
      </c>
      <c r="S192" s="156">
        <v>0</v>
      </c>
      <c r="T192" s="157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58" t="s">
        <v>216</v>
      </c>
      <c r="AT192" s="158" t="s">
        <v>131</v>
      </c>
      <c r="AU192" s="158" t="s">
        <v>136</v>
      </c>
      <c r="AY192" s="18" t="s">
        <v>128</v>
      </c>
      <c r="BE192" s="159">
        <f>IF(N192="základní",J192,0)</f>
        <v>0</v>
      </c>
      <c r="BF192" s="159">
        <f>IF(N192="snížená",J192,0)</f>
        <v>0</v>
      </c>
      <c r="BG192" s="159">
        <f>IF(N192="zákl. přenesená",J192,0)</f>
        <v>0</v>
      </c>
      <c r="BH192" s="159">
        <f>IF(N192="sníž. přenesená",J192,0)</f>
        <v>0</v>
      </c>
      <c r="BI192" s="159">
        <f>IF(N192="nulová",J192,0)</f>
        <v>0</v>
      </c>
      <c r="BJ192" s="18" t="s">
        <v>136</v>
      </c>
      <c r="BK192" s="159">
        <f>ROUND(I192*H192,2)</f>
        <v>0</v>
      </c>
      <c r="BL192" s="18" t="s">
        <v>216</v>
      </c>
      <c r="BM192" s="158" t="s">
        <v>577</v>
      </c>
    </row>
    <row r="193" spans="1:65" s="14" customFormat="1" ht="11.25">
      <c r="B193" s="169"/>
      <c r="D193" s="161" t="s">
        <v>138</v>
      </c>
      <c r="E193" s="170" t="s">
        <v>1</v>
      </c>
      <c r="F193" s="171" t="s">
        <v>578</v>
      </c>
      <c r="H193" s="170" t="s">
        <v>1</v>
      </c>
      <c r="I193" s="172"/>
      <c r="L193" s="169"/>
      <c r="M193" s="173"/>
      <c r="N193" s="174"/>
      <c r="O193" s="174"/>
      <c r="P193" s="174"/>
      <c r="Q193" s="174"/>
      <c r="R193" s="174"/>
      <c r="S193" s="174"/>
      <c r="T193" s="175"/>
      <c r="AT193" s="170" t="s">
        <v>138</v>
      </c>
      <c r="AU193" s="170" t="s">
        <v>136</v>
      </c>
      <c r="AV193" s="14" t="s">
        <v>6</v>
      </c>
      <c r="AW193" s="14" t="s">
        <v>32</v>
      </c>
      <c r="AX193" s="14" t="s">
        <v>76</v>
      </c>
      <c r="AY193" s="170" t="s">
        <v>128</v>
      </c>
    </row>
    <row r="194" spans="1:65" s="13" customFormat="1" ht="22.5">
      <c r="B194" s="160"/>
      <c r="D194" s="161" t="s">
        <v>138</v>
      </c>
      <c r="E194" s="162" t="s">
        <v>1</v>
      </c>
      <c r="F194" s="163" t="s">
        <v>519</v>
      </c>
      <c r="H194" s="164">
        <v>96.65</v>
      </c>
      <c r="I194" s="165"/>
      <c r="L194" s="160"/>
      <c r="M194" s="166"/>
      <c r="N194" s="167"/>
      <c r="O194" s="167"/>
      <c r="P194" s="167"/>
      <c r="Q194" s="167"/>
      <c r="R194" s="167"/>
      <c r="S194" s="167"/>
      <c r="T194" s="168"/>
      <c r="AT194" s="162" t="s">
        <v>138</v>
      </c>
      <c r="AU194" s="162" t="s">
        <v>136</v>
      </c>
      <c r="AV194" s="13" t="s">
        <v>136</v>
      </c>
      <c r="AW194" s="13" t="s">
        <v>32</v>
      </c>
      <c r="AX194" s="13" t="s">
        <v>76</v>
      </c>
      <c r="AY194" s="162" t="s">
        <v>128</v>
      </c>
    </row>
    <row r="195" spans="1:65" s="13" customFormat="1" ht="22.5">
      <c r="B195" s="160"/>
      <c r="D195" s="161" t="s">
        <v>138</v>
      </c>
      <c r="E195" s="162" t="s">
        <v>1</v>
      </c>
      <c r="F195" s="163" t="s">
        <v>566</v>
      </c>
      <c r="H195" s="164">
        <v>52.68</v>
      </c>
      <c r="I195" s="165"/>
      <c r="L195" s="160"/>
      <c r="M195" s="166"/>
      <c r="N195" s="167"/>
      <c r="O195" s="167"/>
      <c r="P195" s="167"/>
      <c r="Q195" s="167"/>
      <c r="R195" s="167"/>
      <c r="S195" s="167"/>
      <c r="T195" s="168"/>
      <c r="AT195" s="162" t="s">
        <v>138</v>
      </c>
      <c r="AU195" s="162" t="s">
        <v>136</v>
      </c>
      <c r="AV195" s="13" t="s">
        <v>136</v>
      </c>
      <c r="AW195" s="13" t="s">
        <v>32</v>
      </c>
      <c r="AX195" s="13" t="s">
        <v>76</v>
      </c>
      <c r="AY195" s="162" t="s">
        <v>128</v>
      </c>
    </row>
    <row r="196" spans="1:65" s="13" customFormat="1" ht="11.25">
      <c r="B196" s="160"/>
      <c r="D196" s="161" t="s">
        <v>138</v>
      </c>
      <c r="E196" s="162" t="s">
        <v>1</v>
      </c>
      <c r="F196" s="163" t="s">
        <v>567</v>
      </c>
      <c r="H196" s="164">
        <v>4.28</v>
      </c>
      <c r="I196" s="165"/>
      <c r="L196" s="160"/>
      <c r="M196" s="166"/>
      <c r="N196" s="167"/>
      <c r="O196" s="167"/>
      <c r="P196" s="167"/>
      <c r="Q196" s="167"/>
      <c r="R196" s="167"/>
      <c r="S196" s="167"/>
      <c r="T196" s="168"/>
      <c r="AT196" s="162" t="s">
        <v>138</v>
      </c>
      <c r="AU196" s="162" t="s">
        <v>136</v>
      </c>
      <c r="AV196" s="13" t="s">
        <v>136</v>
      </c>
      <c r="AW196" s="13" t="s">
        <v>32</v>
      </c>
      <c r="AX196" s="13" t="s">
        <v>76</v>
      </c>
      <c r="AY196" s="162" t="s">
        <v>128</v>
      </c>
    </row>
    <row r="197" spans="1:65" s="16" customFormat="1" ht="11.25">
      <c r="B197" s="194"/>
      <c r="D197" s="161" t="s">
        <v>138</v>
      </c>
      <c r="E197" s="195" t="s">
        <v>1</v>
      </c>
      <c r="F197" s="196" t="s">
        <v>277</v>
      </c>
      <c r="H197" s="197">
        <v>153.61000000000001</v>
      </c>
      <c r="I197" s="198"/>
      <c r="L197" s="194"/>
      <c r="M197" s="199"/>
      <c r="N197" s="200"/>
      <c r="O197" s="200"/>
      <c r="P197" s="200"/>
      <c r="Q197" s="200"/>
      <c r="R197" s="200"/>
      <c r="S197" s="200"/>
      <c r="T197" s="201"/>
      <c r="AT197" s="195" t="s">
        <v>138</v>
      </c>
      <c r="AU197" s="195" t="s">
        <v>136</v>
      </c>
      <c r="AV197" s="16" t="s">
        <v>129</v>
      </c>
      <c r="AW197" s="16" t="s">
        <v>32</v>
      </c>
      <c r="AX197" s="16" t="s">
        <v>76</v>
      </c>
      <c r="AY197" s="195" t="s">
        <v>128</v>
      </c>
    </row>
    <row r="198" spans="1:65" s="14" customFormat="1" ht="11.25">
      <c r="B198" s="169"/>
      <c r="D198" s="161" t="s">
        <v>138</v>
      </c>
      <c r="E198" s="170" t="s">
        <v>1</v>
      </c>
      <c r="F198" s="171" t="s">
        <v>579</v>
      </c>
      <c r="H198" s="170" t="s">
        <v>1</v>
      </c>
      <c r="I198" s="172"/>
      <c r="L198" s="169"/>
      <c r="M198" s="173"/>
      <c r="N198" s="174"/>
      <c r="O198" s="174"/>
      <c r="P198" s="174"/>
      <c r="Q198" s="174"/>
      <c r="R198" s="174"/>
      <c r="S198" s="174"/>
      <c r="T198" s="175"/>
      <c r="AT198" s="170" t="s">
        <v>138</v>
      </c>
      <c r="AU198" s="170" t="s">
        <v>136</v>
      </c>
      <c r="AV198" s="14" t="s">
        <v>6</v>
      </c>
      <c r="AW198" s="14" t="s">
        <v>32</v>
      </c>
      <c r="AX198" s="14" t="s">
        <v>76</v>
      </c>
      <c r="AY198" s="170" t="s">
        <v>128</v>
      </c>
    </row>
    <row r="199" spans="1:65" s="13" customFormat="1" ht="22.5">
      <c r="B199" s="160"/>
      <c r="D199" s="161" t="s">
        <v>138</v>
      </c>
      <c r="E199" s="162" t="s">
        <v>1</v>
      </c>
      <c r="F199" s="163" t="s">
        <v>519</v>
      </c>
      <c r="H199" s="164">
        <v>96.65</v>
      </c>
      <c r="I199" s="165"/>
      <c r="L199" s="160"/>
      <c r="M199" s="166"/>
      <c r="N199" s="167"/>
      <c r="O199" s="167"/>
      <c r="P199" s="167"/>
      <c r="Q199" s="167"/>
      <c r="R199" s="167"/>
      <c r="S199" s="167"/>
      <c r="T199" s="168"/>
      <c r="AT199" s="162" t="s">
        <v>138</v>
      </c>
      <c r="AU199" s="162" t="s">
        <v>136</v>
      </c>
      <c r="AV199" s="13" t="s">
        <v>136</v>
      </c>
      <c r="AW199" s="13" t="s">
        <v>32</v>
      </c>
      <c r="AX199" s="13" t="s">
        <v>76</v>
      </c>
      <c r="AY199" s="162" t="s">
        <v>128</v>
      </c>
    </row>
    <row r="200" spans="1:65" s="13" customFormat="1" ht="22.5">
      <c r="B200" s="160"/>
      <c r="D200" s="161" t="s">
        <v>138</v>
      </c>
      <c r="E200" s="162" t="s">
        <v>1</v>
      </c>
      <c r="F200" s="163" t="s">
        <v>571</v>
      </c>
      <c r="H200" s="164">
        <v>32.93</v>
      </c>
      <c r="I200" s="165"/>
      <c r="L200" s="160"/>
      <c r="M200" s="166"/>
      <c r="N200" s="167"/>
      <c r="O200" s="167"/>
      <c r="P200" s="167"/>
      <c r="Q200" s="167"/>
      <c r="R200" s="167"/>
      <c r="S200" s="167"/>
      <c r="T200" s="168"/>
      <c r="AT200" s="162" t="s">
        <v>138</v>
      </c>
      <c r="AU200" s="162" t="s">
        <v>136</v>
      </c>
      <c r="AV200" s="13" t="s">
        <v>136</v>
      </c>
      <c r="AW200" s="13" t="s">
        <v>32</v>
      </c>
      <c r="AX200" s="13" t="s">
        <v>76</v>
      </c>
      <c r="AY200" s="162" t="s">
        <v>128</v>
      </c>
    </row>
    <row r="201" spans="1:65" s="13" customFormat="1" ht="11.25">
      <c r="B201" s="160"/>
      <c r="D201" s="161" t="s">
        <v>138</v>
      </c>
      <c r="E201" s="162" t="s">
        <v>1</v>
      </c>
      <c r="F201" s="163" t="s">
        <v>572</v>
      </c>
      <c r="H201" s="164">
        <v>1.71</v>
      </c>
      <c r="I201" s="165"/>
      <c r="L201" s="160"/>
      <c r="M201" s="166"/>
      <c r="N201" s="167"/>
      <c r="O201" s="167"/>
      <c r="P201" s="167"/>
      <c r="Q201" s="167"/>
      <c r="R201" s="167"/>
      <c r="S201" s="167"/>
      <c r="T201" s="168"/>
      <c r="AT201" s="162" t="s">
        <v>138</v>
      </c>
      <c r="AU201" s="162" t="s">
        <v>136</v>
      </c>
      <c r="AV201" s="13" t="s">
        <v>136</v>
      </c>
      <c r="AW201" s="13" t="s">
        <v>32</v>
      </c>
      <c r="AX201" s="13" t="s">
        <v>76</v>
      </c>
      <c r="AY201" s="162" t="s">
        <v>128</v>
      </c>
    </row>
    <row r="202" spans="1:65" s="16" customFormat="1" ht="11.25">
      <c r="B202" s="194"/>
      <c r="D202" s="161" t="s">
        <v>138</v>
      </c>
      <c r="E202" s="195" t="s">
        <v>1</v>
      </c>
      <c r="F202" s="196" t="s">
        <v>277</v>
      </c>
      <c r="H202" s="197">
        <v>131.29000000000002</v>
      </c>
      <c r="I202" s="198"/>
      <c r="L202" s="194"/>
      <c r="M202" s="199"/>
      <c r="N202" s="200"/>
      <c r="O202" s="200"/>
      <c r="P202" s="200"/>
      <c r="Q202" s="200"/>
      <c r="R202" s="200"/>
      <c r="S202" s="200"/>
      <c r="T202" s="201"/>
      <c r="AT202" s="195" t="s">
        <v>138</v>
      </c>
      <c r="AU202" s="195" t="s">
        <v>136</v>
      </c>
      <c r="AV202" s="16" t="s">
        <v>129</v>
      </c>
      <c r="AW202" s="16" t="s">
        <v>32</v>
      </c>
      <c r="AX202" s="16" t="s">
        <v>76</v>
      </c>
      <c r="AY202" s="195" t="s">
        <v>128</v>
      </c>
    </row>
    <row r="203" spans="1:65" s="15" customFormat="1" ht="11.25">
      <c r="B203" s="176"/>
      <c r="D203" s="161" t="s">
        <v>138</v>
      </c>
      <c r="E203" s="177" t="s">
        <v>1</v>
      </c>
      <c r="F203" s="178" t="s">
        <v>153</v>
      </c>
      <c r="H203" s="179">
        <v>284.89999999999998</v>
      </c>
      <c r="I203" s="180"/>
      <c r="L203" s="176"/>
      <c r="M203" s="181"/>
      <c r="N203" s="182"/>
      <c r="O203" s="182"/>
      <c r="P203" s="182"/>
      <c r="Q203" s="182"/>
      <c r="R203" s="182"/>
      <c r="S203" s="182"/>
      <c r="T203" s="183"/>
      <c r="AT203" s="177" t="s">
        <v>138</v>
      </c>
      <c r="AU203" s="177" t="s">
        <v>136</v>
      </c>
      <c r="AV203" s="15" t="s">
        <v>135</v>
      </c>
      <c r="AW203" s="15" t="s">
        <v>32</v>
      </c>
      <c r="AX203" s="15" t="s">
        <v>6</v>
      </c>
      <c r="AY203" s="177" t="s">
        <v>128</v>
      </c>
    </row>
    <row r="204" spans="1:65" s="2" customFormat="1" ht="62.65" customHeight="1">
      <c r="A204" s="33"/>
      <c r="B204" s="146"/>
      <c r="C204" s="184" t="s">
        <v>282</v>
      </c>
      <c r="D204" s="184" t="s">
        <v>174</v>
      </c>
      <c r="E204" s="185" t="s">
        <v>283</v>
      </c>
      <c r="F204" s="186" t="s">
        <v>580</v>
      </c>
      <c r="G204" s="187" t="s">
        <v>134</v>
      </c>
      <c r="H204" s="188">
        <v>199.69</v>
      </c>
      <c r="I204" s="189"/>
      <c r="J204" s="188">
        <f>ROUND(I204*H204,2)</f>
        <v>0</v>
      </c>
      <c r="K204" s="190"/>
      <c r="L204" s="191"/>
      <c r="M204" s="192" t="s">
        <v>1</v>
      </c>
      <c r="N204" s="193" t="s">
        <v>42</v>
      </c>
      <c r="O204" s="59"/>
      <c r="P204" s="156">
        <f>O204*H204</f>
        <v>0</v>
      </c>
      <c r="Q204" s="156">
        <v>4.7000000000000002E-3</v>
      </c>
      <c r="R204" s="156">
        <f>Q204*H204</f>
        <v>0.93854300000000002</v>
      </c>
      <c r="S204" s="156">
        <v>0</v>
      </c>
      <c r="T204" s="157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58" t="s">
        <v>231</v>
      </c>
      <c r="AT204" s="158" t="s">
        <v>174</v>
      </c>
      <c r="AU204" s="158" t="s">
        <v>136</v>
      </c>
      <c r="AY204" s="18" t="s">
        <v>128</v>
      </c>
      <c r="BE204" s="159">
        <f>IF(N204="základní",J204,0)</f>
        <v>0</v>
      </c>
      <c r="BF204" s="159">
        <f>IF(N204="snížená",J204,0)</f>
        <v>0</v>
      </c>
      <c r="BG204" s="159">
        <f>IF(N204="zákl. přenesená",J204,0)</f>
        <v>0</v>
      </c>
      <c r="BH204" s="159">
        <f>IF(N204="sníž. přenesená",J204,0)</f>
        <v>0</v>
      </c>
      <c r="BI204" s="159">
        <f>IF(N204="nulová",J204,0)</f>
        <v>0</v>
      </c>
      <c r="BJ204" s="18" t="s">
        <v>136</v>
      </c>
      <c r="BK204" s="159">
        <f>ROUND(I204*H204,2)</f>
        <v>0</v>
      </c>
      <c r="BL204" s="18" t="s">
        <v>216</v>
      </c>
      <c r="BM204" s="158" t="s">
        <v>581</v>
      </c>
    </row>
    <row r="205" spans="1:65" s="14" customFormat="1" ht="11.25">
      <c r="B205" s="169"/>
      <c r="D205" s="161" t="s">
        <v>138</v>
      </c>
      <c r="E205" s="170" t="s">
        <v>1</v>
      </c>
      <c r="F205" s="171" t="s">
        <v>286</v>
      </c>
      <c r="H205" s="170" t="s">
        <v>1</v>
      </c>
      <c r="I205" s="172"/>
      <c r="L205" s="169"/>
      <c r="M205" s="173"/>
      <c r="N205" s="174"/>
      <c r="O205" s="174"/>
      <c r="P205" s="174"/>
      <c r="Q205" s="174"/>
      <c r="R205" s="174"/>
      <c r="S205" s="174"/>
      <c r="T205" s="175"/>
      <c r="AT205" s="170" t="s">
        <v>138</v>
      </c>
      <c r="AU205" s="170" t="s">
        <v>136</v>
      </c>
      <c r="AV205" s="14" t="s">
        <v>6</v>
      </c>
      <c r="AW205" s="14" t="s">
        <v>32</v>
      </c>
      <c r="AX205" s="14" t="s">
        <v>76</v>
      </c>
      <c r="AY205" s="170" t="s">
        <v>128</v>
      </c>
    </row>
    <row r="206" spans="1:65" s="13" customFormat="1" ht="22.5">
      <c r="B206" s="160"/>
      <c r="D206" s="161" t="s">
        <v>138</v>
      </c>
      <c r="E206" s="162" t="s">
        <v>1</v>
      </c>
      <c r="F206" s="163" t="s">
        <v>519</v>
      </c>
      <c r="H206" s="164">
        <v>96.65</v>
      </c>
      <c r="I206" s="165"/>
      <c r="L206" s="160"/>
      <c r="M206" s="166"/>
      <c r="N206" s="167"/>
      <c r="O206" s="167"/>
      <c r="P206" s="167"/>
      <c r="Q206" s="167"/>
      <c r="R206" s="167"/>
      <c r="S206" s="167"/>
      <c r="T206" s="168"/>
      <c r="AT206" s="162" t="s">
        <v>138</v>
      </c>
      <c r="AU206" s="162" t="s">
        <v>136</v>
      </c>
      <c r="AV206" s="13" t="s">
        <v>136</v>
      </c>
      <c r="AW206" s="13" t="s">
        <v>32</v>
      </c>
      <c r="AX206" s="13" t="s">
        <v>76</v>
      </c>
      <c r="AY206" s="162" t="s">
        <v>128</v>
      </c>
    </row>
    <row r="207" spans="1:65" s="13" customFormat="1" ht="22.5">
      <c r="B207" s="160"/>
      <c r="D207" s="161" t="s">
        <v>138</v>
      </c>
      <c r="E207" s="162" t="s">
        <v>1</v>
      </c>
      <c r="F207" s="163" t="s">
        <v>566</v>
      </c>
      <c r="H207" s="164">
        <v>52.68</v>
      </c>
      <c r="I207" s="165"/>
      <c r="L207" s="160"/>
      <c r="M207" s="166"/>
      <c r="N207" s="167"/>
      <c r="O207" s="167"/>
      <c r="P207" s="167"/>
      <c r="Q207" s="167"/>
      <c r="R207" s="167"/>
      <c r="S207" s="167"/>
      <c r="T207" s="168"/>
      <c r="AT207" s="162" t="s">
        <v>138</v>
      </c>
      <c r="AU207" s="162" t="s">
        <v>136</v>
      </c>
      <c r="AV207" s="13" t="s">
        <v>136</v>
      </c>
      <c r="AW207" s="13" t="s">
        <v>32</v>
      </c>
      <c r="AX207" s="13" t="s">
        <v>76</v>
      </c>
      <c r="AY207" s="162" t="s">
        <v>128</v>
      </c>
    </row>
    <row r="208" spans="1:65" s="13" customFormat="1" ht="11.25">
      <c r="B208" s="160"/>
      <c r="D208" s="161" t="s">
        <v>138</v>
      </c>
      <c r="E208" s="162" t="s">
        <v>1</v>
      </c>
      <c r="F208" s="163" t="s">
        <v>567</v>
      </c>
      <c r="H208" s="164">
        <v>4.28</v>
      </c>
      <c r="I208" s="165"/>
      <c r="L208" s="160"/>
      <c r="M208" s="166"/>
      <c r="N208" s="167"/>
      <c r="O208" s="167"/>
      <c r="P208" s="167"/>
      <c r="Q208" s="167"/>
      <c r="R208" s="167"/>
      <c r="S208" s="167"/>
      <c r="T208" s="168"/>
      <c r="AT208" s="162" t="s">
        <v>138</v>
      </c>
      <c r="AU208" s="162" t="s">
        <v>136</v>
      </c>
      <c r="AV208" s="13" t="s">
        <v>136</v>
      </c>
      <c r="AW208" s="13" t="s">
        <v>32</v>
      </c>
      <c r="AX208" s="13" t="s">
        <v>76</v>
      </c>
      <c r="AY208" s="162" t="s">
        <v>128</v>
      </c>
    </row>
    <row r="209" spans="1:65" s="15" customFormat="1" ht="11.25">
      <c r="B209" s="176"/>
      <c r="D209" s="161" t="s">
        <v>138</v>
      </c>
      <c r="E209" s="177" t="s">
        <v>1</v>
      </c>
      <c r="F209" s="178" t="s">
        <v>153</v>
      </c>
      <c r="H209" s="179">
        <v>153.61000000000001</v>
      </c>
      <c r="I209" s="180"/>
      <c r="L209" s="176"/>
      <c r="M209" s="181"/>
      <c r="N209" s="182"/>
      <c r="O209" s="182"/>
      <c r="P209" s="182"/>
      <c r="Q209" s="182"/>
      <c r="R209" s="182"/>
      <c r="S209" s="182"/>
      <c r="T209" s="183"/>
      <c r="AT209" s="177" t="s">
        <v>138</v>
      </c>
      <c r="AU209" s="177" t="s">
        <v>136</v>
      </c>
      <c r="AV209" s="15" t="s">
        <v>135</v>
      </c>
      <c r="AW209" s="15" t="s">
        <v>32</v>
      </c>
      <c r="AX209" s="15" t="s">
        <v>6</v>
      </c>
      <c r="AY209" s="177" t="s">
        <v>128</v>
      </c>
    </row>
    <row r="210" spans="1:65" s="13" customFormat="1" ht="11.25">
      <c r="B210" s="160"/>
      <c r="D210" s="161" t="s">
        <v>138</v>
      </c>
      <c r="F210" s="163" t="s">
        <v>582</v>
      </c>
      <c r="H210" s="164">
        <v>199.69</v>
      </c>
      <c r="I210" s="165"/>
      <c r="L210" s="160"/>
      <c r="M210" s="166"/>
      <c r="N210" s="167"/>
      <c r="O210" s="167"/>
      <c r="P210" s="167"/>
      <c r="Q210" s="167"/>
      <c r="R210" s="167"/>
      <c r="S210" s="167"/>
      <c r="T210" s="168"/>
      <c r="AT210" s="162" t="s">
        <v>138</v>
      </c>
      <c r="AU210" s="162" t="s">
        <v>136</v>
      </c>
      <c r="AV210" s="13" t="s">
        <v>136</v>
      </c>
      <c r="AW210" s="13" t="s">
        <v>3</v>
      </c>
      <c r="AX210" s="13" t="s">
        <v>6</v>
      </c>
      <c r="AY210" s="162" t="s">
        <v>128</v>
      </c>
    </row>
    <row r="211" spans="1:65" s="2" customFormat="1" ht="14.45" customHeight="1">
      <c r="A211" s="33"/>
      <c r="B211" s="146"/>
      <c r="C211" s="184" t="s">
        <v>288</v>
      </c>
      <c r="D211" s="184" t="s">
        <v>174</v>
      </c>
      <c r="E211" s="185" t="s">
        <v>289</v>
      </c>
      <c r="F211" s="186" t="s">
        <v>290</v>
      </c>
      <c r="G211" s="187" t="s">
        <v>134</v>
      </c>
      <c r="H211" s="188">
        <v>150.97999999999999</v>
      </c>
      <c r="I211" s="189"/>
      <c r="J211" s="188">
        <f>ROUND(I211*H211,2)</f>
        <v>0</v>
      </c>
      <c r="K211" s="190"/>
      <c r="L211" s="191"/>
      <c r="M211" s="192" t="s">
        <v>1</v>
      </c>
      <c r="N211" s="193" t="s">
        <v>42</v>
      </c>
      <c r="O211" s="59"/>
      <c r="P211" s="156">
        <f>O211*H211</f>
        <v>0</v>
      </c>
      <c r="Q211" s="156">
        <v>6.4000000000000003E-3</v>
      </c>
      <c r="R211" s="156">
        <f>Q211*H211</f>
        <v>0.96627200000000002</v>
      </c>
      <c r="S211" s="156">
        <v>0</v>
      </c>
      <c r="T211" s="157">
        <f>S211*H211</f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58" t="s">
        <v>231</v>
      </c>
      <c r="AT211" s="158" t="s">
        <v>174</v>
      </c>
      <c r="AU211" s="158" t="s">
        <v>136</v>
      </c>
      <c r="AY211" s="18" t="s">
        <v>128</v>
      </c>
      <c r="BE211" s="159">
        <f>IF(N211="základní",J211,0)</f>
        <v>0</v>
      </c>
      <c r="BF211" s="159">
        <f>IF(N211="snížená",J211,0)</f>
        <v>0</v>
      </c>
      <c r="BG211" s="159">
        <f>IF(N211="zákl. přenesená",J211,0)</f>
        <v>0</v>
      </c>
      <c r="BH211" s="159">
        <f>IF(N211="sníž. přenesená",J211,0)</f>
        <v>0</v>
      </c>
      <c r="BI211" s="159">
        <f>IF(N211="nulová",J211,0)</f>
        <v>0</v>
      </c>
      <c r="BJ211" s="18" t="s">
        <v>136</v>
      </c>
      <c r="BK211" s="159">
        <f>ROUND(I211*H211,2)</f>
        <v>0</v>
      </c>
      <c r="BL211" s="18" t="s">
        <v>216</v>
      </c>
      <c r="BM211" s="158" t="s">
        <v>583</v>
      </c>
    </row>
    <row r="212" spans="1:65" s="13" customFormat="1" ht="22.5">
      <c r="B212" s="160"/>
      <c r="D212" s="161" t="s">
        <v>138</v>
      </c>
      <c r="E212" s="162" t="s">
        <v>1</v>
      </c>
      <c r="F212" s="163" t="s">
        <v>519</v>
      </c>
      <c r="H212" s="164">
        <v>96.65</v>
      </c>
      <c r="I212" s="165"/>
      <c r="L212" s="160"/>
      <c r="M212" s="166"/>
      <c r="N212" s="167"/>
      <c r="O212" s="167"/>
      <c r="P212" s="167"/>
      <c r="Q212" s="167"/>
      <c r="R212" s="167"/>
      <c r="S212" s="167"/>
      <c r="T212" s="168"/>
      <c r="AT212" s="162" t="s">
        <v>138</v>
      </c>
      <c r="AU212" s="162" t="s">
        <v>136</v>
      </c>
      <c r="AV212" s="13" t="s">
        <v>136</v>
      </c>
      <c r="AW212" s="13" t="s">
        <v>32</v>
      </c>
      <c r="AX212" s="13" t="s">
        <v>76</v>
      </c>
      <c r="AY212" s="162" t="s">
        <v>128</v>
      </c>
    </row>
    <row r="213" spans="1:65" s="13" customFormat="1" ht="22.5">
      <c r="B213" s="160"/>
      <c r="D213" s="161" t="s">
        <v>138</v>
      </c>
      <c r="E213" s="162" t="s">
        <v>1</v>
      </c>
      <c r="F213" s="163" t="s">
        <v>571</v>
      </c>
      <c r="H213" s="164">
        <v>32.93</v>
      </c>
      <c r="I213" s="165"/>
      <c r="L213" s="160"/>
      <c r="M213" s="166"/>
      <c r="N213" s="167"/>
      <c r="O213" s="167"/>
      <c r="P213" s="167"/>
      <c r="Q213" s="167"/>
      <c r="R213" s="167"/>
      <c r="S213" s="167"/>
      <c r="T213" s="168"/>
      <c r="AT213" s="162" t="s">
        <v>138</v>
      </c>
      <c r="AU213" s="162" t="s">
        <v>136</v>
      </c>
      <c r="AV213" s="13" t="s">
        <v>136</v>
      </c>
      <c r="AW213" s="13" t="s">
        <v>32</v>
      </c>
      <c r="AX213" s="13" t="s">
        <v>76</v>
      </c>
      <c r="AY213" s="162" t="s">
        <v>128</v>
      </c>
    </row>
    <row r="214" spans="1:65" s="13" customFormat="1" ht="11.25">
      <c r="B214" s="160"/>
      <c r="D214" s="161" t="s">
        <v>138</v>
      </c>
      <c r="E214" s="162" t="s">
        <v>1</v>
      </c>
      <c r="F214" s="163" t="s">
        <v>572</v>
      </c>
      <c r="H214" s="164">
        <v>1.71</v>
      </c>
      <c r="I214" s="165"/>
      <c r="L214" s="160"/>
      <c r="M214" s="166"/>
      <c r="N214" s="167"/>
      <c r="O214" s="167"/>
      <c r="P214" s="167"/>
      <c r="Q214" s="167"/>
      <c r="R214" s="167"/>
      <c r="S214" s="167"/>
      <c r="T214" s="168"/>
      <c r="AT214" s="162" t="s">
        <v>138</v>
      </c>
      <c r="AU214" s="162" t="s">
        <v>136</v>
      </c>
      <c r="AV214" s="13" t="s">
        <v>136</v>
      </c>
      <c r="AW214" s="13" t="s">
        <v>32</v>
      </c>
      <c r="AX214" s="13" t="s">
        <v>76</v>
      </c>
      <c r="AY214" s="162" t="s">
        <v>128</v>
      </c>
    </row>
    <row r="215" spans="1:65" s="15" customFormat="1" ht="11.25">
      <c r="B215" s="176"/>
      <c r="D215" s="161" t="s">
        <v>138</v>
      </c>
      <c r="E215" s="177" t="s">
        <v>1</v>
      </c>
      <c r="F215" s="178" t="s">
        <v>153</v>
      </c>
      <c r="H215" s="179">
        <v>131.29000000000002</v>
      </c>
      <c r="I215" s="180"/>
      <c r="L215" s="176"/>
      <c r="M215" s="181"/>
      <c r="N215" s="182"/>
      <c r="O215" s="182"/>
      <c r="P215" s="182"/>
      <c r="Q215" s="182"/>
      <c r="R215" s="182"/>
      <c r="S215" s="182"/>
      <c r="T215" s="183"/>
      <c r="AT215" s="177" t="s">
        <v>138</v>
      </c>
      <c r="AU215" s="177" t="s">
        <v>136</v>
      </c>
      <c r="AV215" s="15" t="s">
        <v>135</v>
      </c>
      <c r="AW215" s="15" t="s">
        <v>32</v>
      </c>
      <c r="AX215" s="15" t="s">
        <v>6</v>
      </c>
      <c r="AY215" s="177" t="s">
        <v>128</v>
      </c>
    </row>
    <row r="216" spans="1:65" s="13" customFormat="1" ht="11.25">
      <c r="B216" s="160"/>
      <c r="D216" s="161" t="s">
        <v>138</v>
      </c>
      <c r="F216" s="163" t="s">
        <v>576</v>
      </c>
      <c r="H216" s="164">
        <v>150.97999999999999</v>
      </c>
      <c r="I216" s="165"/>
      <c r="L216" s="160"/>
      <c r="M216" s="166"/>
      <c r="N216" s="167"/>
      <c r="O216" s="167"/>
      <c r="P216" s="167"/>
      <c r="Q216" s="167"/>
      <c r="R216" s="167"/>
      <c r="S216" s="167"/>
      <c r="T216" s="168"/>
      <c r="AT216" s="162" t="s">
        <v>138</v>
      </c>
      <c r="AU216" s="162" t="s">
        <v>136</v>
      </c>
      <c r="AV216" s="13" t="s">
        <v>136</v>
      </c>
      <c r="AW216" s="13" t="s">
        <v>3</v>
      </c>
      <c r="AX216" s="13" t="s">
        <v>6</v>
      </c>
      <c r="AY216" s="162" t="s">
        <v>128</v>
      </c>
    </row>
    <row r="217" spans="1:65" s="2" customFormat="1" ht="37.9" customHeight="1">
      <c r="A217" s="33"/>
      <c r="B217" s="146"/>
      <c r="C217" s="147" t="s">
        <v>293</v>
      </c>
      <c r="D217" s="147" t="s">
        <v>131</v>
      </c>
      <c r="E217" s="148" t="s">
        <v>584</v>
      </c>
      <c r="F217" s="149" t="s">
        <v>585</v>
      </c>
      <c r="G217" s="150" t="s">
        <v>170</v>
      </c>
      <c r="H217" s="151">
        <v>32</v>
      </c>
      <c r="I217" s="152"/>
      <c r="J217" s="151">
        <f>ROUND(I217*H217,2)</f>
        <v>0</v>
      </c>
      <c r="K217" s="153"/>
      <c r="L217" s="34"/>
      <c r="M217" s="154" t="s">
        <v>1</v>
      </c>
      <c r="N217" s="155" t="s">
        <v>42</v>
      </c>
      <c r="O217" s="59"/>
      <c r="P217" s="156">
        <f>O217*H217</f>
        <v>0</v>
      </c>
      <c r="Q217" s="156">
        <v>3.2599999999999999E-3</v>
      </c>
      <c r="R217" s="156">
        <f>Q217*H217</f>
        <v>0.10432</v>
      </c>
      <c r="S217" s="156">
        <v>0</v>
      </c>
      <c r="T217" s="157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58" t="s">
        <v>216</v>
      </c>
      <c r="AT217" s="158" t="s">
        <v>131</v>
      </c>
      <c r="AU217" s="158" t="s">
        <v>136</v>
      </c>
      <c r="AY217" s="18" t="s">
        <v>128</v>
      </c>
      <c r="BE217" s="159">
        <f>IF(N217="základní",J217,0)</f>
        <v>0</v>
      </c>
      <c r="BF217" s="159">
        <f>IF(N217="snížená",J217,0)</f>
        <v>0</v>
      </c>
      <c r="BG217" s="159">
        <f>IF(N217="zákl. přenesená",J217,0)</f>
        <v>0</v>
      </c>
      <c r="BH217" s="159">
        <f>IF(N217="sníž. přenesená",J217,0)</f>
        <v>0</v>
      </c>
      <c r="BI217" s="159">
        <f>IF(N217="nulová",J217,0)</f>
        <v>0</v>
      </c>
      <c r="BJ217" s="18" t="s">
        <v>136</v>
      </c>
      <c r="BK217" s="159">
        <f>ROUND(I217*H217,2)</f>
        <v>0</v>
      </c>
      <c r="BL217" s="18" t="s">
        <v>216</v>
      </c>
      <c r="BM217" s="158" t="s">
        <v>586</v>
      </c>
    </row>
    <row r="218" spans="1:65" s="2" customFormat="1" ht="14.45" customHeight="1">
      <c r="A218" s="33"/>
      <c r="B218" s="146"/>
      <c r="C218" s="147" t="s">
        <v>298</v>
      </c>
      <c r="D218" s="147" t="s">
        <v>131</v>
      </c>
      <c r="E218" s="148" t="s">
        <v>587</v>
      </c>
      <c r="F218" s="149" t="s">
        <v>588</v>
      </c>
      <c r="G218" s="150" t="s">
        <v>170</v>
      </c>
      <c r="H218" s="151">
        <v>32</v>
      </c>
      <c r="I218" s="152"/>
      <c r="J218" s="151">
        <f>ROUND(I218*H218,2)</f>
        <v>0</v>
      </c>
      <c r="K218" s="153"/>
      <c r="L218" s="34"/>
      <c r="M218" s="154" t="s">
        <v>1</v>
      </c>
      <c r="N218" s="155" t="s">
        <v>42</v>
      </c>
      <c r="O218" s="59"/>
      <c r="P218" s="156">
        <f>O218*H218</f>
        <v>0</v>
      </c>
      <c r="Q218" s="156">
        <v>1E-4</v>
      </c>
      <c r="R218" s="156">
        <f>Q218*H218</f>
        <v>3.2000000000000002E-3</v>
      </c>
      <c r="S218" s="156">
        <v>0</v>
      </c>
      <c r="T218" s="157">
        <f>S218*H218</f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58" t="s">
        <v>216</v>
      </c>
      <c r="AT218" s="158" t="s">
        <v>131</v>
      </c>
      <c r="AU218" s="158" t="s">
        <v>136</v>
      </c>
      <c r="AY218" s="18" t="s">
        <v>128</v>
      </c>
      <c r="BE218" s="159">
        <f>IF(N218="základní",J218,0)</f>
        <v>0</v>
      </c>
      <c r="BF218" s="159">
        <f>IF(N218="snížená",J218,0)</f>
        <v>0</v>
      </c>
      <c r="BG218" s="159">
        <f>IF(N218="zákl. přenesená",J218,0)</f>
        <v>0</v>
      </c>
      <c r="BH218" s="159">
        <f>IF(N218="sníž. přenesená",J218,0)</f>
        <v>0</v>
      </c>
      <c r="BI218" s="159">
        <f>IF(N218="nulová",J218,0)</f>
        <v>0</v>
      </c>
      <c r="BJ218" s="18" t="s">
        <v>136</v>
      </c>
      <c r="BK218" s="159">
        <f>ROUND(I218*H218,2)</f>
        <v>0</v>
      </c>
      <c r="BL218" s="18" t="s">
        <v>216</v>
      </c>
      <c r="BM218" s="158" t="s">
        <v>589</v>
      </c>
    </row>
    <row r="219" spans="1:65" s="2" customFormat="1" ht="24.2" customHeight="1">
      <c r="A219" s="33"/>
      <c r="B219" s="146"/>
      <c r="C219" s="184" t="s">
        <v>231</v>
      </c>
      <c r="D219" s="184" t="s">
        <v>174</v>
      </c>
      <c r="E219" s="185" t="s">
        <v>590</v>
      </c>
      <c r="F219" s="186" t="s">
        <v>591</v>
      </c>
      <c r="G219" s="187" t="s">
        <v>170</v>
      </c>
      <c r="H219" s="188">
        <v>32</v>
      </c>
      <c r="I219" s="189"/>
      <c r="J219" s="188">
        <f>ROUND(I219*H219,2)</f>
        <v>0</v>
      </c>
      <c r="K219" s="190"/>
      <c r="L219" s="191"/>
      <c r="M219" s="192" t="s">
        <v>1</v>
      </c>
      <c r="N219" s="193" t="s">
        <v>42</v>
      </c>
      <c r="O219" s="59"/>
      <c r="P219" s="156">
        <f>O219*H219</f>
        <v>0</v>
      </c>
      <c r="Q219" s="156">
        <v>4.4200000000000003E-3</v>
      </c>
      <c r="R219" s="156">
        <f>Q219*H219</f>
        <v>0.14144000000000001</v>
      </c>
      <c r="S219" s="156">
        <v>0</v>
      </c>
      <c r="T219" s="157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58" t="s">
        <v>231</v>
      </c>
      <c r="AT219" s="158" t="s">
        <v>174</v>
      </c>
      <c r="AU219" s="158" t="s">
        <v>136</v>
      </c>
      <c r="AY219" s="18" t="s">
        <v>128</v>
      </c>
      <c r="BE219" s="159">
        <f>IF(N219="základní",J219,0)</f>
        <v>0</v>
      </c>
      <c r="BF219" s="159">
        <f>IF(N219="snížená",J219,0)</f>
        <v>0</v>
      </c>
      <c r="BG219" s="159">
        <f>IF(N219="zákl. přenesená",J219,0)</f>
        <v>0</v>
      </c>
      <c r="BH219" s="159">
        <f>IF(N219="sníž. přenesená",J219,0)</f>
        <v>0</v>
      </c>
      <c r="BI219" s="159">
        <f>IF(N219="nulová",J219,0)</f>
        <v>0</v>
      </c>
      <c r="BJ219" s="18" t="s">
        <v>136</v>
      </c>
      <c r="BK219" s="159">
        <f>ROUND(I219*H219,2)</f>
        <v>0</v>
      </c>
      <c r="BL219" s="18" t="s">
        <v>216</v>
      </c>
      <c r="BM219" s="158" t="s">
        <v>592</v>
      </c>
    </row>
    <row r="220" spans="1:65" s="2" customFormat="1" ht="14.45" customHeight="1">
      <c r="A220" s="33"/>
      <c r="B220" s="146"/>
      <c r="C220" s="147" t="s">
        <v>307</v>
      </c>
      <c r="D220" s="147" t="s">
        <v>131</v>
      </c>
      <c r="E220" s="148" t="s">
        <v>593</v>
      </c>
      <c r="F220" s="149" t="s">
        <v>594</v>
      </c>
      <c r="G220" s="150" t="s">
        <v>310</v>
      </c>
      <c r="H220" s="151">
        <v>49.58</v>
      </c>
      <c r="I220" s="152"/>
      <c r="J220" s="151">
        <f>ROUND(I220*H220,2)</f>
        <v>0</v>
      </c>
      <c r="K220" s="153"/>
      <c r="L220" s="34"/>
      <c r="M220" s="154" t="s">
        <v>1</v>
      </c>
      <c r="N220" s="155" t="s">
        <v>42</v>
      </c>
      <c r="O220" s="59"/>
      <c r="P220" s="156">
        <f>O220*H220</f>
        <v>0</v>
      </c>
      <c r="Q220" s="156">
        <v>0</v>
      </c>
      <c r="R220" s="156">
        <f>Q220*H220</f>
        <v>0</v>
      </c>
      <c r="S220" s="156">
        <v>0</v>
      </c>
      <c r="T220" s="157">
        <f>S220*H220</f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58" t="s">
        <v>216</v>
      </c>
      <c r="AT220" s="158" t="s">
        <v>131</v>
      </c>
      <c r="AU220" s="158" t="s">
        <v>136</v>
      </c>
      <c r="AY220" s="18" t="s">
        <v>128</v>
      </c>
      <c r="BE220" s="159">
        <f>IF(N220="základní",J220,0)</f>
        <v>0</v>
      </c>
      <c r="BF220" s="159">
        <f>IF(N220="snížená",J220,0)</f>
        <v>0</v>
      </c>
      <c r="BG220" s="159">
        <f>IF(N220="zákl. přenesená",J220,0)</f>
        <v>0</v>
      </c>
      <c r="BH220" s="159">
        <f>IF(N220="sníž. přenesená",J220,0)</f>
        <v>0</v>
      </c>
      <c r="BI220" s="159">
        <f>IF(N220="nulová",J220,0)</f>
        <v>0</v>
      </c>
      <c r="BJ220" s="18" t="s">
        <v>136</v>
      </c>
      <c r="BK220" s="159">
        <f>ROUND(I220*H220,2)</f>
        <v>0</v>
      </c>
      <c r="BL220" s="18" t="s">
        <v>216</v>
      </c>
      <c r="BM220" s="158" t="s">
        <v>595</v>
      </c>
    </row>
    <row r="221" spans="1:65" s="2" customFormat="1" ht="48.75">
      <c r="A221" s="33"/>
      <c r="B221" s="34"/>
      <c r="C221" s="33"/>
      <c r="D221" s="161" t="s">
        <v>596</v>
      </c>
      <c r="E221" s="33"/>
      <c r="F221" s="215" t="s">
        <v>597</v>
      </c>
      <c r="G221" s="33"/>
      <c r="H221" s="33"/>
      <c r="I221" s="216"/>
      <c r="J221" s="33"/>
      <c r="K221" s="33"/>
      <c r="L221" s="34"/>
      <c r="M221" s="202"/>
      <c r="N221" s="203"/>
      <c r="O221" s="59"/>
      <c r="P221" s="59"/>
      <c r="Q221" s="59"/>
      <c r="R221" s="59"/>
      <c r="S221" s="59"/>
      <c r="T221" s="60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T221" s="18" t="s">
        <v>596</v>
      </c>
      <c r="AU221" s="18" t="s">
        <v>136</v>
      </c>
    </row>
    <row r="222" spans="1:65" s="13" customFormat="1" ht="22.5">
      <c r="B222" s="160"/>
      <c r="D222" s="161" t="s">
        <v>138</v>
      </c>
      <c r="E222" s="162" t="s">
        <v>1</v>
      </c>
      <c r="F222" s="163" t="s">
        <v>598</v>
      </c>
      <c r="H222" s="164">
        <v>49.58</v>
      </c>
      <c r="I222" s="165"/>
      <c r="L222" s="160"/>
      <c r="M222" s="166"/>
      <c r="N222" s="167"/>
      <c r="O222" s="167"/>
      <c r="P222" s="167"/>
      <c r="Q222" s="167"/>
      <c r="R222" s="167"/>
      <c r="S222" s="167"/>
      <c r="T222" s="168"/>
      <c r="AT222" s="162" t="s">
        <v>138</v>
      </c>
      <c r="AU222" s="162" t="s">
        <v>136</v>
      </c>
      <c r="AV222" s="13" t="s">
        <v>136</v>
      </c>
      <c r="AW222" s="13" t="s">
        <v>32</v>
      </c>
      <c r="AX222" s="13" t="s">
        <v>6</v>
      </c>
      <c r="AY222" s="162" t="s">
        <v>128</v>
      </c>
    </row>
    <row r="223" spans="1:65" s="2" customFormat="1" ht="24.2" customHeight="1">
      <c r="A223" s="33"/>
      <c r="B223" s="146"/>
      <c r="C223" s="147" t="s">
        <v>314</v>
      </c>
      <c r="D223" s="147" t="s">
        <v>131</v>
      </c>
      <c r="E223" s="148" t="s">
        <v>315</v>
      </c>
      <c r="F223" s="149" t="s">
        <v>316</v>
      </c>
      <c r="G223" s="150" t="s">
        <v>317</v>
      </c>
      <c r="H223" s="152"/>
      <c r="I223" s="152"/>
      <c r="J223" s="151">
        <f>ROUND(I223*H223,2)</f>
        <v>0</v>
      </c>
      <c r="K223" s="153"/>
      <c r="L223" s="34"/>
      <c r="M223" s="154" t="s">
        <v>1</v>
      </c>
      <c r="N223" s="155" t="s">
        <v>42</v>
      </c>
      <c r="O223" s="59"/>
      <c r="P223" s="156">
        <f>O223*H223</f>
        <v>0</v>
      </c>
      <c r="Q223" s="156">
        <v>0</v>
      </c>
      <c r="R223" s="156">
        <f>Q223*H223</f>
        <v>0</v>
      </c>
      <c r="S223" s="156">
        <v>0</v>
      </c>
      <c r="T223" s="157">
        <f>S223*H223</f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58" t="s">
        <v>216</v>
      </c>
      <c r="AT223" s="158" t="s">
        <v>131</v>
      </c>
      <c r="AU223" s="158" t="s">
        <v>136</v>
      </c>
      <c r="AY223" s="18" t="s">
        <v>128</v>
      </c>
      <c r="BE223" s="159">
        <f>IF(N223="základní",J223,0)</f>
        <v>0</v>
      </c>
      <c r="BF223" s="159">
        <f>IF(N223="snížená",J223,0)</f>
        <v>0</v>
      </c>
      <c r="BG223" s="159">
        <f>IF(N223="zákl. přenesená",J223,0)</f>
        <v>0</v>
      </c>
      <c r="BH223" s="159">
        <f>IF(N223="sníž. přenesená",J223,0)</f>
        <v>0</v>
      </c>
      <c r="BI223" s="159">
        <f>IF(N223="nulová",J223,0)</f>
        <v>0</v>
      </c>
      <c r="BJ223" s="18" t="s">
        <v>136</v>
      </c>
      <c r="BK223" s="159">
        <f>ROUND(I223*H223,2)</f>
        <v>0</v>
      </c>
      <c r="BL223" s="18" t="s">
        <v>216</v>
      </c>
      <c r="BM223" s="158" t="s">
        <v>599</v>
      </c>
    </row>
    <row r="224" spans="1:65" s="12" customFormat="1" ht="22.9" customHeight="1">
      <c r="B224" s="134"/>
      <c r="D224" s="135" t="s">
        <v>75</v>
      </c>
      <c r="E224" s="144" t="s">
        <v>319</v>
      </c>
      <c r="F224" s="144" t="s">
        <v>320</v>
      </c>
      <c r="I224" s="137"/>
      <c r="J224" s="145">
        <f>BK224</f>
        <v>0</v>
      </c>
      <c r="L224" s="134"/>
      <c r="M224" s="138"/>
      <c r="N224" s="139"/>
      <c r="O224" s="139"/>
      <c r="P224" s="140">
        <f>SUM(P225:P235)</f>
        <v>0</v>
      </c>
      <c r="Q224" s="139"/>
      <c r="R224" s="140">
        <f>SUM(R225:R235)</f>
        <v>0.43786399999999992</v>
      </c>
      <c r="S224" s="139"/>
      <c r="T224" s="141">
        <f>SUM(T225:T235)</f>
        <v>0</v>
      </c>
      <c r="AR224" s="135" t="s">
        <v>136</v>
      </c>
      <c r="AT224" s="142" t="s">
        <v>75</v>
      </c>
      <c r="AU224" s="142" t="s">
        <v>6</v>
      </c>
      <c r="AY224" s="135" t="s">
        <v>128</v>
      </c>
      <c r="BK224" s="143">
        <f>SUM(BK225:BK235)</f>
        <v>0</v>
      </c>
    </row>
    <row r="225" spans="1:65" s="2" customFormat="1" ht="24.2" customHeight="1">
      <c r="A225" s="33"/>
      <c r="B225" s="146"/>
      <c r="C225" s="147" t="s">
        <v>321</v>
      </c>
      <c r="D225" s="147" t="s">
        <v>131</v>
      </c>
      <c r="E225" s="148" t="s">
        <v>327</v>
      </c>
      <c r="F225" s="149" t="s">
        <v>328</v>
      </c>
      <c r="G225" s="150" t="s">
        <v>134</v>
      </c>
      <c r="H225" s="151">
        <v>96.65</v>
      </c>
      <c r="I225" s="152"/>
      <c r="J225" s="151">
        <f>ROUND(I225*H225,2)</f>
        <v>0</v>
      </c>
      <c r="K225" s="153"/>
      <c r="L225" s="34"/>
      <c r="M225" s="154" t="s">
        <v>1</v>
      </c>
      <c r="N225" s="155" t="s">
        <v>42</v>
      </c>
      <c r="O225" s="59"/>
      <c r="P225" s="156">
        <f>O225*H225</f>
        <v>0</v>
      </c>
      <c r="Q225" s="156">
        <v>1.2E-4</v>
      </c>
      <c r="R225" s="156">
        <f>Q225*H225</f>
        <v>1.1598000000000001E-2</v>
      </c>
      <c r="S225" s="156">
        <v>0</v>
      </c>
      <c r="T225" s="157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58" t="s">
        <v>216</v>
      </c>
      <c r="AT225" s="158" t="s">
        <v>131</v>
      </c>
      <c r="AU225" s="158" t="s">
        <v>136</v>
      </c>
      <c r="AY225" s="18" t="s">
        <v>128</v>
      </c>
      <c r="BE225" s="159">
        <f>IF(N225="základní",J225,0)</f>
        <v>0</v>
      </c>
      <c r="BF225" s="159">
        <f>IF(N225="snížená",J225,0)</f>
        <v>0</v>
      </c>
      <c r="BG225" s="159">
        <f>IF(N225="zákl. přenesená",J225,0)</f>
        <v>0</v>
      </c>
      <c r="BH225" s="159">
        <f>IF(N225="sníž. přenesená",J225,0)</f>
        <v>0</v>
      </c>
      <c r="BI225" s="159">
        <f>IF(N225="nulová",J225,0)</f>
        <v>0</v>
      </c>
      <c r="BJ225" s="18" t="s">
        <v>136</v>
      </c>
      <c r="BK225" s="159">
        <f>ROUND(I225*H225,2)</f>
        <v>0</v>
      </c>
      <c r="BL225" s="18" t="s">
        <v>216</v>
      </c>
      <c r="BM225" s="158" t="s">
        <v>600</v>
      </c>
    </row>
    <row r="226" spans="1:65" s="13" customFormat="1" ht="22.5">
      <c r="B226" s="160"/>
      <c r="D226" s="161" t="s">
        <v>138</v>
      </c>
      <c r="E226" s="162" t="s">
        <v>1</v>
      </c>
      <c r="F226" s="163" t="s">
        <v>519</v>
      </c>
      <c r="H226" s="164">
        <v>96.65</v>
      </c>
      <c r="I226" s="165"/>
      <c r="L226" s="160"/>
      <c r="M226" s="166"/>
      <c r="N226" s="167"/>
      <c r="O226" s="167"/>
      <c r="P226" s="167"/>
      <c r="Q226" s="167"/>
      <c r="R226" s="167"/>
      <c r="S226" s="167"/>
      <c r="T226" s="168"/>
      <c r="AT226" s="162" t="s">
        <v>138</v>
      </c>
      <c r="AU226" s="162" t="s">
        <v>136</v>
      </c>
      <c r="AV226" s="13" t="s">
        <v>136</v>
      </c>
      <c r="AW226" s="13" t="s">
        <v>32</v>
      </c>
      <c r="AX226" s="13" t="s">
        <v>6</v>
      </c>
      <c r="AY226" s="162" t="s">
        <v>128</v>
      </c>
    </row>
    <row r="227" spans="1:65" s="2" customFormat="1" ht="24.2" customHeight="1">
      <c r="A227" s="33"/>
      <c r="B227" s="146"/>
      <c r="C227" s="184" t="s">
        <v>326</v>
      </c>
      <c r="D227" s="184" t="s">
        <v>174</v>
      </c>
      <c r="E227" s="185" t="s">
        <v>601</v>
      </c>
      <c r="F227" s="186" t="s">
        <v>602</v>
      </c>
      <c r="G227" s="187" t="s">
        <v>134</v>
      </c>
      <c r="H227" s="188">
        <v>106.32</v>
      </c>
      <c r="I227" s="189"/>
      <c r="J227" s="188">
        <f>ROUND(I227*H227,2)</f>
        <v>0</v>
      </c>
      <c r="K227" s="190"/>
      <c r="L227" s="191"/>
      <c r="M227" s="192" t="s">
        <v>1</v>
      </c>
      <c r="N227" s="193" t="s">
        <v>42</v>
      </c>
      <c r="O227" s="59"/>
      <c r="P227" s="156">
        <f>O227*H227</f>
        <v>0</v>
      </c>
      <c r="Q227" s="156">
        <v>2.3999999999999998E-3</v>
      </c>
      <c r="R227" s="156">
        <f>Q227*H227</f>
        <v>0.25516799999999995</v>
      </c>
      <c r="S227" s="156">
        <v>0</v>
      </c>
      <c r="T227" s="157">
        <f>S227*H227</f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58" t="s">
        <v>231</v>
      </c>
      <c r="AT227" s="158" t="s">
        <v>174</v>
      </c>
      <c r="AU227" s="158" t="s">
        <v>136</v>
      </c>
      <c r="AY227" s="18" t="s">
        <v>128</v>
      </c>
      <c r="BE227" s="159">
        <f>IF(N227="základní",J227,0)</f>
        <v>0</v>
      </c>
      <c r="BF227" s="159">
        <f>IF(N227="snížená",J227,0)</f>
        <v>0</v>
      </c>
      <c r="BG227" s="159">
        <f>IF(N227="zákl. přenesená",J227,0)</f>
        <v>0</v>
      </c>
      <c r="BH227" s="159">
        <f>IF(N227="sníž. přenesená",J227,0)</f>
        <v>0</v>
      </c>
      <c r="BI227" s="159">
        <f>IF(N227="nulová",J227,0)</f>
        <v>0</v>
      </c>
      <c r="BJ227" s="18" t="s">
        <v>136</v>
      </c>
      <c r="BK227" s="159">
        <f>ROUND(I227*H227,2)</f>
        <v>0</v>
      </c>
      <c r="BL227" s="18" t="s">
        <v>216</v>
      </c>
      <c r="BM227" s="158" t="s">
        <v>603</v>
      </c>
    </row>
    <row r="228" spans="1:65" s="13" customFormat="1" ht="11.25">
      <c r="B228" s="160"/>
      <c r="D228" s="161" t="s">
        <v>138</v>
      </c>
      <c r="F228" s="163" t="s">
        <v>529</v>
      </c>
      <c r="H228" s="164">
        <v>106.32</v>
      </c>
      <c r="I228" s="165"/>
      <c r="L228" s="160"/>
      <c r="M228" s="166"/>
      <c r="N228" s="167"/>
      <c r="O228" s="167"/>
      <c r="P228" s="167"/>
      <c r="Q228" s="167"/>
      <c r="R228" s="167"/>
      <c r="S228" s="167"/>
      <c r="T228" s="168"/>
      <c r="AT228" s="162" t="s">
        <v>138</v>
      </c>
      <c r="AU228" s="162" t="s">
        <v>136</v>
      </c>
      <c r="AV228" s="13" t="s">
        <v>136</v>
      </c>
      <c r="AW228" s="13" t="s">
        <v>3</v>
      </c>
      <c r="AX228" s="13" t="s">
        <v>6</v>
      </c>
      <c r="AY228" s="162" t="s">
        <v>128</v>
      </c>
    </row>
    <row r="229" spans="1:65" s="2" customFormat="1" ht="24.2" customHeight="1">
      <c r="A229" s="33"/>
      <c r="B229" s="146"/>
      <c r="C229" s="147" t="s">
        <v>330</v>
      </c>
      <c r="D229" s="147" t="s">
        <v>131</v>
      </c>
      <c r="E229" s="148" t="s">
        <v>351</v>
      </c>
      <c r="F229" s="149" t="s">
        <v>352</v>
      </c>
      <c r="G229" s="150" t="s">
        <v>134</v>
      </c>
      <c r="H229" s="151">
        <v>96.65</v>
      </c>
      <c r="I229" s="152"/>
      <c r="J229" s="151">
        <f>ROUND(I229*H229,2)</f>
        <v>0</v>
      </c>
      <c r="K229" s="153"/>
      <c r="L229" s="34"/>
      <c r="M229" s="154" t="s">
        <v>1</v>
      </c>
      <c r="N229" s="155" t="s">
        <v>42</v>
      </c>
      <c r="O229" s="59"/>
      <c r="P229" s="156">
        <f>O229*H229</f>
        <v>0</v>
      </c>
      <c r="Q229" s="156">
        <v>1.2E-4</v>
      </c>
      <c r="R229" s="156">
        <f>Q229*H229</f>
        <v>1.1598000000000001E-2</v>
      </c>
      <c r="S229" s="156">
        <v>0</v>
      </c>
      <c r="T229" s="157">
        <f>S229*H229</f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58" t="s">
        <v>216</v>
      </c>
      <c r="AT229" s="158" t="s">
        <v>131</v>
      </c>
      <c r="AU229" s="158" t="s">
        <v>136</v>
      </c>
      <c r="AY229" s="18" t="s">
        <v>128</v>
      </c>
      <c r="BE229" s="159">
        <f>IF(N229="základní",J229,0)</f>
        <v>0</v>
      </c>
      <c r="BF229" s="159">
        <f>IF(N229="snížená",J229,0)</f>
        <v>0</v>
      </c>
      <c r="BG229" s="159">
        <f>IF(N229="zákl. přenesená",J229,0)</f>
        <v>0</v>
      </c>
      <c r="BH229" s="159">
        <f>IF(N229="sníž. přenesená",J229,0)</f>
        <v>0</v>
      </c>
      <c r="BI229" s="159">
        <f>IF(N229="nulová",J229,0)</f>
        <v>0</v>
      </c>
      <c r="BJ229" s="18" t="s">
        <v>136</v>
      </c>
      <c r="BK229" s="159">
        <f>ROUND(I229*H229,2)</f>
        <v>0</v>
      </c>
      <c r="BL229" s="18" t="s">
        <v>216</v>
      </c>
      <c r="BM229" s="158" t="s">
        <v>604</v>
      </c>
    </row>
    <row r="230" spans="1:65" s="13" customFormat="1" ht="22.5">
      <c r="B230" s="160"/>
      <c r="D230" s="161" t="s">
        <v>138</v>
      </c>
      <c r="E230" s="162" t="s">
        <v>1</v>
      </c>
      <c r="F230" s="163" t="s">
        <v>519</v>
      </c>
      <c r="H230" s="164">
        <v>96.65</v>
      </c>
      <c r="I230" s="165"/>
      <c r="L230" s="160"/>
      <c r="M230" s="166"/>
      <c r="N230" s="167"/>
      <c r="O230" s="167"/>
      <c r="P230" s="167"/>
      <c r="Q230" s="167"/>
      <c r="R230" s="167"/>
      <c r="S230" s="167"/>
      <c r="T230" s="168"/>
      <c r="AT230" s="162" t="s">
        <v>138</v>
      </c>
      <c r="AU230" s="162" t="s">
        <v>136</v>
      </c>
      <c r="AV230" s="13" t="s">
        <v>136</v>
      </c>
      <c r="AW230" s="13" t="s">
        <v>32</v>
      </c>
      <c r="AX230" s="13" t="s">
        <v>6</v>
      </c>
      <c r="AY230" s="162" t="s">
        <v>128</v>
      </c>
    </row>
    <row r="231" spans="1:65" s="2" customFormat="1" ht="14.45" customHeight="1">
      <c r="A231" s="33"/>
      <c r="B231" s="146"/>
      <c r="C231" s="184" t="s">
        <v>335</v>
      </c>
      <c r="D231" s="184" t="s">
        <v>174</v>
      </c>
      <c r="E231" s="185" t="s">
        <v>605</v>
      </c>
      <c r="F231" s="186" t="s">
        <v>606</v>
      </c>
      <c r="G231" s="187" t="s">
        <v>357</v>
      </c>
      <c r="H231" s="188">
        <v>6.38</v>
      </c>
      <c r="I231" s="189"/>
      <c r="J231" s="188">
        <f>ROUND(I231*H231,2)</f>
        <v>0</v>
      </c>
      <c r="K231" s="190"/>
      <c r="L231" s="191"/>
      <c r="M231" s="192" t="s">
        <v>1</v>
      </c>
      <c r="N231" s="193" t="s">
        <v>42</v>
      </c>
      <c r="O231" s="59"/>
      <c r="P231" s="156">
        <f>O231*H231</f>
        <v>0</v>
      </c>
      <c r="Q231" s="156">
        <v>2.5000000000000001E-2</v>
      </c>
      <c r="R231" s="156">
        <f>Q231*H231</f>
        <v>0.1595</v>
      </c>
      <c r="S231" s="156">
        <v>0</v>
      </c>
      <c r="T231" s="157">
        <f>S231*H231</f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58" t="s">
        <v>231</v>
      </c>
      <c r="AT231" s="158" t="s">
        <v>174</v>
      </c>
      <c r="AU231" s="158" t="s">
        <v>136</v>
      </c>
      <c r="AY231" s="18" t="s">
        <v>128</v>
      </c>
      <c r="BE231" s="159">
        <f>IF(N231="základní",J231,0)</f>
        <v>0</v>
      </c>
      <c r="BF231" s="159">
        <f>IF(N231="snížená",J231,0)</f>
        <v>0</v>
      </c>
      <c r="BG231" s="159">
        <f>IF(N231="zákl. přenesená",J231,0)</f>
        <v>0</v>
      </c>
      <c r="BH231" s="159">
        <f>IF(N231="sníž. přenesená",J231,0)</f>
        <v>0</v>
      </c>
      <c r="BI231" s="159">
        <f>IF(N231="nulová",J231,0)</f>
        <v>0</v>
      </c>
      <c r="BJ231" s="18" t="s">
        <v>136</v>
      </c>
      <c r="BK231" s="159">
        <f>ROUND(I231*H231,2)</f>
        <v>0</v>
      </c>
      <c r="BL231" s="18" t="s">
        <v>216</v>
      </c>
      <c r="BM231" s="158" t="s">
        <v>607</v>
      </c>
    </row>
    <row r="232" spans="1:65" s="14" customFormat="1" ht="11.25">
      <c r="B232" s="169"/>
      <c r="D232" s="161" t="s">
        <v>138</v>
      </c>
      <c r="E232" s="170" t="s">
        <v>1</v>
      </c>
      <c r="F232" s="171" t="s">
        <v>608</v>
      </c>
      <c r="H232" s="170" t="s">
        <v>1</v>
      </c>
      <c r="I232" s="172"/>
      <c r="L232" s="169"/>
      <c r="M232" s="173"/>
      <c r="N232" s="174"/>
      <c r="O232" s="174"/>
      <c r="P232" s="174"/>
      <c r="Q232" s="174"/>
      <c r="R232" s="174"/>
      <c r="S232" s="174"/>
      <c r="T232" s="175"/>
      <c r="AT232" s="170" t="s">
        <v>138</v>
      </c>
      <c r="AU232" s="170" t="s">
        <v>136</v>
      </c>
      <c r="AV232" s="14" t="s">
        <v>6</v>
      </c>
      <c r="AW232" s="14" t="s">
        <v>32</v>
      </c>
      <c r="AX232" s="14" t="s">
        <v>76</v>
      </c>
      <c r="AY232" s="170" t="s">
        <v>128</v>
      </c>
    </row>
    <row r="233" spans="1:65" s="13" customFormat="1" ht="22.5">
      <c r="B233" s="160"/>
      <c r="D233" s="161" t="s">
        <v>138</v>
      </c>
      <c r="E233" s="162" t="s">
        <v>1</v>
      </c>
      <c r="F233" s="163" t="s">
        <v>609</v>
      </c>
      <c r="H233" s="164">
        <v>5.8</v>
      </c>
      <c r="I233" s="165"/>
      <c r="L233" s="160"/>
      <c r="M233" s="166"/>
      <c r="N233" s="167"/>
      <c r="O233" s="167"/>
      <c r="P233" s="167"/>
      <c r="Q233" s="167"/>
      <c r="R233" s="167"/>
      <c r="S233" s="167"/>
      <c r="T233" s="168"/>
      <c r="AT233" s="162" t="s">
        <v>138</v>
      </c>
      <c r="AU233" s="162" t="s">
        <v>136</v>
      </c>
      <c r="AV233" s="13" t="s">
        <v>136</v>
      </c>
      <c r="AW233" s="13" t="s">
        <v>32</v>
      </c>
      <c r="AX233" s="13" t="s">
        <v>6</v>
      </c>
      <c r="AY233" s="162" t="s">
        <v>128</v>
      </c>
    </row>
    <row r="234" spans="1:65" s="13" customFormat="1" ht="11.25">
      <c r="B234" s="160"/>
      <c r="D234" s="161" t="s">
        <v>138</v>
      </c>
      <c r="F234" s="163" t="s">
        <v>610</v>
      </c>
      <c r="H234" s="164">
        <v>6.38</v>
      </c>
      <c r="I234" s="165"/>
      <c r="L234" s="160"/>
      <c r="M234" s="166"/>
      <c r="N234" s="167"/>
      <c r="O234" s="167"/>
      <c r="P234" s="167"/>
      <c r="Q234" s="167"/>
      <c r="R234" s="167"/>
      <c r="S234" s="167"/>
      <c r="T234" s="168"/>
      <c r="AT234" s="162" t="s">
        <v>138</v>
      </c>
      <c r="AU234" s="162" t="s">
        <v>136</v>
      </c>
      <c r="AV234" s="13" t="s">
        <v>136</v>
      </c>
      <c r="AW234" s="13" t="s">
        <v>3</v>
      </c>
      <c r="AX234" s="13" t="s">
        <v>6</v>
      </c>
      <c r="AY234" s="162" t="s">
        <v>128</v>
      </c>
    </row>
    <row r="235" spans="1:65" s="2" customFormat="1" ht="24.2" customHeight="1">
      <c r="A235" s="33"/>
      <c r="B235" s="146"/>
      <c r="C235" s="147" t="s">
        <v>341</v>
      </c>
      <c r="D235" s="147" t="s">
        <v>131</v>
      </c>
      <c r="E235" s="148" t="s">
        <v>387</v>
      </c>
      <c r="F235" s="149" t="s">
        <v>388</v>
      </c>
      <c r="G235" s="150" t="s">
        <v>317</v>
      </c>
      <c r="H235" s="152"/>
      <c r="I235" s="152"/>
      <c r="J235" s="151">
        <f>ROUND(I235*H235,2)</f>
        <v>0</v>
      </c>
      <c r="K235" s="153"/>
      <c r="L235" s="34"/>
      <c r="M235" s="154" t="s">
        <v>1</v>
      </c>
      <c r="N235" s="155" t="s">
        <v>42</v>
      </c>
      <c r="O235" s="59"/>
      <c r="P235" s="156">
        <f>O235*H235</f>
        <v>0</v>
      </c>
      <c r="Q235" s="156">
        <v>0</v>
      </c>
      <c r="R235" s="156">
        <f>Q235*H235</f>
        <v>0</v>
      </c>
      <c r="S235" s="156">
        <v>0</v>
      </c>
      <c r="T235" s="157">
        <f>S235*H235</f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58" t="s">
        <v>216</v>
      </c>
      <c r="AT235" s="158" t="s">
        <v>131</v>
      </c>
      <c r="AU235" s="158" t="s">
        <v>136</v>
      </c>
      <c r="AY235" s="18" t="s">
        <v>128</v>
      </c>
      <c r="BE235" s="159">
        <f>IF(N235="základní",J235,0)</f>
        <v>0</v>
      </c>
      <c r="BF235" s="159">
        <f>IF(N235="snížená",J235,0)</f>
        <v>0</v>
      </c>
      <c r="BG235" s="159">
        <f>IF(N235="zákl. přenesená",J235,0)</f>
        <v>0</v>
      </c>
      <c r="BH235" s="159">
        <f>IF(N235="sníž. přenesená",J235,0)</f>
        <v>0</v>
      </c>
      <c r="BI235" s="159">
        <f>IF(N235="nulová",J235,0)</f>
        <v>0</v>
      </c>
      <c r="BJ235" s="18" t="s">
        <v>136</v>
      </c>
      <c r="BK235" s="159">
        <f>ROUND(I235*H235,2)</f>
        <v>0</v>
      </c>
      <c r="BL235" s="18" t="s">
        <v>216</v>
      </c>
      <c r="BM235" s="158" t="s">
        <v>611</v>
      </c>
    </row>
    <row r="236" spans="1:65" s="12" customFormat="1" ht="22.9" customHeight="1">
      <c r="B236" s="134"/>
      <c r="D236" s="135" t="s">
        <v>75</v>
      </c>
      <c r="E236" s="144" t="s">
        <v>424</v>
      </c>
      <c r="F236" s="144" t="s">
        <v>425</v>
      </c>
      <c r="I236" s="137"/>
      <c r="J236" s="145">
        <f>BK236</f>
        <v>0</v>
      </c>
      <c r="L236" s="134"/>
      <c r="M236" s="138"/>
      <c r="N236" s="139"/>
      <c r="O236" s="139"/>
      <c r="P236" s="140">
        <f>SUM(P237:P251)</f>
        <v>0</v>
      </c>
      <c r="Q236" s="139"/>
      <c r="R236" s="140">
        <f>SUM(R237:R251)</f>
        <v>0.74220759999999997</v>
      </c>
      <c r="S236" s="139"/>
      <c r="T236" s="141">
        <f>SUM(T237:T251)</f>
        <v>0.78105069999999999</v>
      </c>
      <c r="AR236" s="135" t="s">
        <v>136</v>
      </c>
      <c r="AT236" s="142" t="s">
        <v>75</v>
      </c>
      <c r="AU236" s="142" t="s">
        <v>6</v>
      </c>
      <c r="AY236" s="135" t="s">
        <v>128</v>
      </c>
      <c r="BK236" s="143">
        <f>SUM(BK237:BK251)</f>
        <v>0</v>
      </c>
    </row>
    <row r="237" spans="1:65" s="2" customFormat="1" ht="24.2" customHeight="1">
      <c r="A237" s="33"/>
      <c r="B237" s="146"/>
      <c r="C237" s="147" t="s">
        <v>346</v>
      </c>
      <c r="D237" s="147" t="s">
        <v>131</v>
      </c>
      <c r="E237" s="148" t="s">
        <v>612</v>
      </c>
      <c r="F237" s="149" t="s">
        <v>613</v>
      </c>
      <c r="G237" s="150" t="s">
        <v>310</v>
      </c>
      <c r="H237" s="151">
        <v>64.39</v>
      </c>
      <c r="I237" s="152"/>
      <c r="J237" s="151">
        <f>ROUND(I237*H237,2)</f>
        <v>0</v>
      </c>
      <c r="K237" s="153"/>
      <c r="L237" s="34"/>
      <c r="M237" s="154" t="s">
        <v>1</v>
      </c>
      <c r="N237" s="155" t="s">
        <v>42</v>
      </c>
      <c r="O237" s="59"/>
      <c r="P237" s="156">
        <f>O237*H237</f>
        <v>0</v>
      </c>
      <c r="Q237" s="156">
        <v>0</v>
      </c>
      <c r="R237" s="156">
        <f>Q237*H237</f>
        <v>0</v>
      </c>
      <c r="S237" s="156">
        <v>1.213E-2</v>
      </c>
      <c r="T237" s="157">
        <f>S237*H237</f>
        <v>0.78105069999999999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58" t="s">
        <v>216</v>
      </c>
      <c r="AT237" s="158" t="s">
        <v>131</v>
      </c>
      <c r="AU237" s="158" t="s">
        <v>136</v>
      </c>
      <c r="AY237" s="18" t="s">
        <v>128</v>
      </c>
      <c r="BE237" s="159">
        <f>IF(N237="základní",J237,0)</f>
        <v>0</v>
      </c>
      <c r="BF237" s="159">
        <f>IF(N237="snížená",J237,0)</f>
        <v>0</v>
      </c>
      <c r="BG237" s="159">
        <f>IF(N237="zákl. přenesená",J237,0)</f>
        <v>0</v>
      </c>
      <c r="BH237" s="159">
        <f>IF(N237="sníž. přenesená",J237,0)</f>
        <v>0</v>
      </c>
      <c r="BI237" s="159">
        <f>IF(N237="nulová",J237,0)</f>
        <v>0</v>
      </c>
      <c r="BJ237" s="18" t="s">
        <v>136</v>
      </c>
      <c r="BK237" s="159">
        <f>ROUND(I237*H237,2)</f>
        <v>0</v>
      </c>
      <c r="BL237" s="18" t="s">
        <v>216</v>
      </c>
      <c r="BM237" s="158" t="s">
        <v>614</v>
      </c>
    </row>
    <row r="238" spans="1:65" s="13" customFormat="1" ht="22.5">
      <c r="B238" s="160"/>
      <c r="D238" s="161" t="s">
        <v>138</v>
      </c>
      <c r="E238" s="162" t="s">
        <v>1</v>
      </c>
      <c r="F238" s="163" t="s">
        <v>615</v>
      </c>
      <c r="H238" s="164">
        <v>64.39</v>
      </c>
      <c r="I238" s="165"/>
      <c r="L238" s="160"/>
      <c r="M238" s="166"/>
      <c r="N238" s="167"/>
      <c r="O238" s="167"/>
      <c r="P238" s="167"/>
      <c r="Q238" s="167"/>
      <c r="R238" s="167"/>
      <c r="S238" s="167"/>
      <c r="T238" s="168"/>
      <c r="AT238" s="162" t="s">
        <v>138</v>
      </c>
      <c r="AU238" s="162" t="s">
        <v>136</v>
      </c>
      <c r="AV238" s="13" t="s">
        <v>136</v>
      </c>
      <c r="AW238" s="13" t="s">
        <v>32</v>
      </c>
      <c r="AX238" s="13" t="s">
        <v>6</v>
      </c>
      <c r="AY238" s="162" t="s">
        <v>128</v>
      </c>
    </row>
    <row r="239" spans="1:65" s="2" customFormat="1" ht="14.45" customHeight="1">
      <c r="A239" s="33"/>
      <c r="B239" s="146"/>
      <c r="C239" s="147" t="s">
        <v>350</v>
      </c>
      <c r="D239" s="147" t="s">
        <v>131</v>
      </c>
      <c r="E239" s="148" t="s">
        <v>437</v>
      </c>
      <c r="F239" s="149" t="s">
        <v>438</v>
      </c>
      <c r="G239" s="150" t="s">
        <v>310</v>
      </c>
      <c r="H239" s="151">
        <v>208.69</v>
      </c>
      <c r="I239" s="152"/>
      <c r="J239" s="151">
        <f>ROUND(I239*H239,2)</f>
        <v>0</v>
      </c>
      <c r="K239" s="153"/>
      <c r="L239" s="34"/>
      <c r="M239" s="154" t="s">
        <v>1</v>
      </c>
      <c r="N239" s="155" t="s">
        <v>42</v>
      </c>
      <c r="O239" s="59"/>
      <c r="P239" s="156">
        <f>O239*H239</f>
        <v>0</v>
      </c>
      <c r="Q239" s="156">
        <v>4.8000000000000001E-4</v>
      </c>
      <c r="R239" s="156">
        <f>Q239*H239</f>
        <v>0.1001712</v>
      </c>
      <c r="S239" s="156">
        <v>0</v>
      </c>
      <c r="T239" s="157">
        <f>S239*H239</f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58" t="s">
        <v>216</v>
      </c>
      <c r="AT239" s="158" t="s">
        <v>131</v>
      </c>
      <c r="AU239" s="158" t="s">
        <v>136</v>
      </c>
      <c r="AY239" s="18" t="s">
        <v>128</v>
      </c>
      <c r="BE239" s="159">
        <f>IF(N239="základní",J239,0)</f>
        <v>0</v>
      </c>
      <c r="BF239" s="159">
        <f>IF(N239="snížená",J239,0)</f>
        <v>0</v>
      </c>
      <c r="BG239" s="159">
        <f>IF(N239="zákl. přenesená",J239,0)</f>
        <v>0</v>
      </c>
      <c r="BH239" s="159">
        <f>IF(N239="sníž. přenesená",J239,0)</f>
        <v>0</v>
      </c>
      <c r="BI239" s="159">
        <f>IF(N239="nulová",J239,0)</f>
        <v>0</v>
      </c>
      <c r="BJ239" s="18" t="s">
        <v>136</v>
      </c>
      <c r="BK239" s="159">
        <f>ROUND(I239*H239,2)</f>
        <v>0</v>
      </c>
      <c r="BL239" s="18" t="s">
        <v>216</v>
      </c>
      <c r="BM239" s="158" t="s">
        <v>616</v>
      </c>
    </row>
    <row r="240" spans="1:65" s="13" customFormat="1" ht="22.5">
      <c r="B240" s="160"/>
      <c r="D240" s="161" t="s">
        <v>138</v>
      </c>
      <c r="E240" s="162" t="s">
        <v>1</v>
      </c>
      <c r="F240" s="163" t="s">
        <v>617</v>
      </c>
      <c r="H240" s="164">
        <v>131.69999999999999</v>
      </c>
      <c r="I240" s="165"/>
      <c r="L240" s="160"/>
      <c r="M240" s="166"/>
      <c r="N240" s="167"/>
      <c r="O240" s="167"/>
      <c r="P240" s="167"/>
      <c r="Q240" s="167"/>
      <c r="R240" s="167"/>
      <c r="S240" s="167"/>
      <c r="T240" s="168"/>
      <c r="AT240" s="162" t="s">
        <v>138</v>
      </c>
      <c r="AU240" s="162" t="s">
        <v>136</v>
      </c>
      <c r="AV240" s="13" t="s">
        <v>136</v>
      </c>
      <c r="AW240" s="13" t="s">
        <v>32</v>
      </c>
      <c r="AX240" s="13" t="s">
        <v>76</v>
      </c>
      <c r="AY240" s="162" t="s">
        <v>128</v>
      </c>
    </row>
    <row r="241" spans="1:65" s="13" customFormat="1" ht="11.25">
      <c r="B241" s="160"/>
      <c r="D241" s="161" t="s">
        <v>138</v>
      </c>
      <c r="E241" s="162" t="s">
        <v>1</v>
      </c>
      <c r="F241" s="163" t="s">
        <v>533</v>
      </c>
      <c r="H241" s="164">
        <v>12.6</v>
      </c>
      <c r="I241" s="165"/>
      <c r="L241" s="160"/>
      <c r="M241" s="166"/>
      <c r="N241" s="167"/>
      <c r="O241" s="167"/>
      <c r="P241" s="167"/>
      <c r="Q241" s="167"/>
      <c r="R241" s="167"/>
      <c r="S241" s="167"/>
      <c r="T241" s="168"/>
      <c r="AT241" s="162" t="s">
        <v>138</v>
      </c>
      <c r="AU241" s="162" t="s">
        <v>136</v>
      </c>
      <c r="AV241" s="13" t="s">
        <v>136</v>
      </c>
      <c r="AW241" s="13" t="s">
        <v>32</v>
      </c>
      <c r="AX241" s="13" t="s">
        <v>76</v>
      </c>
      <c r="AY241" s="162" t="s">
        <v>128</v>
      </c>
    </row>
    <row r="242" spans="1:65" s="13" customFormat="1" ht="11.25">
      <c r="B242" s="160"/>
      <c r="D242" s="161" t="s">
        <v>138</v>
      </c>
      <c r="E242" s="162" t="s">
        <v>1</v>
      </c>
      <c r="F242" s="163" t="s">
        <v>618</v>
      </c>
      <c r="H242" s="164">
        <v>64.39</v>
      </c>
      <c r="I242" s="165"/>
      <c r="L242" s="160"/>
      <c r="M242" s="166"/>
      <c r="N242" s="167"/>
      <c r="O242" s="167"/>
      <c r="P242" s="167"/>
      <c r="Q242" s="167"/>
      <c r="R242" s="167"/>
      <c r="S242" s="167"/>
      <c r="T242" s="168"/>
      <c r="AT242" s="162" t="s">
        <v>138</v>
      </c>
      <c r="AU242" s="162" t="s">
        <v>136</v>
      </c>
      <c r="AV242" s="13" t="s">
        <v>136</v>
      </c>
      <c r="AW242" s="13" t="s">
        <v>32</v>
      </c>
      <c r="AX242" s="13" t="s">
        <v>76</v>
      </c>
      <c r="AY242" s="162" t="s">
        <v>128</v>
      </c>
    </row>
    <row r="243" spans="1:65" s="15" customFormat="1" ht="11.25">
      <c r="B243" s="176"/>
      <c r="D243" s="161" t="s">
        <v>138</v>
      </c>
      <c r="E243" s="177" t="s">
        <v>1</v>
      </c>
      <c r="F243" s="178" t="s">
        <v>153</v>
      </c>
      <c r="H243" s="179">
        <v>208.69</v>
      </c>
      <c r="I243" s="180"/>
      <c r="L243" s="176"/>
      <c r="M243" s="181"/>
      <c r="N243" s="182"/>
      <c r="O243" s="182"/>
      <c r="P243" s="182"/>
      <c r="Q243" s="182"/>
      <c r="R243" s="182"/>
      <c r="S243" s="182"/>
      <c r="T243" s="183"/>
      <c r="AT243" s="177" t="s">
        <v>138</v>
      </c>
      <c r="AU243" s="177" t="s">
        <v>136</v>
      </c>
      <c r="AV243" s="15" t="s">
        <v>135</v>
      </c>
      <c r="AW243" s="15" t="s">
        <v>32</v>
      </c>
      <c r="AX243" s="15" t="s">
        <v>6</v>
      </c>
      <c r="AY243" s="177" t="s">
        <v>128</v>
      </c>
    </row>
    <row r="244" spans="1:65" s="2" customFormat="1" ht="24.2" customHeight="1">
      <c r="A244" s="33"/>
      <c r="B244" s="146"/>
      <c r="C244" s="147" t="s">
        <v>354</v>
      </c>
      <c r="D244" s="147" t="s">
        <v>131</v>
      </c>
      <c r="E244" s="148" t="s">
        <v>619</v>
      </c>
      <c r="F244" s="149" t="s">
        <v>620</v>
      </c>
      <c r="G244" s="150" t="s">
        <v>310</v>
      </c>
      <c r="H244" s="151">
        <v>64.39</v>
      </c>
      <c r="I244" s="152"/>
      <c r="J244" s="151">
        <f>ROUND(I244*H244,2)</f>
        <v>0</v>
      </c>
      <c r="K244" s="153"/>
      <c r="L244" s="34"/>
      <c r="M244" s="154" t="s">
        <v>1</v>
      </c>
      <c r="N244" s="155" t="s">
        <v>42</v>
      </c>
      <c r="O244" s="59"/>
      <c r="P244" s="156">
        <f>O244*H244</f>
        <v>0</v>
      </c>
      <c r="Q244" s="156">
        <v>1.17E-3</v>
      </c>
      <c r="R244" s="156">
        <f>Q244*H244</f>
        <v>7.5336300000000009E-2</v>
      </c>
      <c r="S244" s="156">
        <v>0</v>
      </c>
      <c r="T244" s="157">
        <f>S244*H244</f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58" t="s">
        <v>216</v>
      </c>
      <c r="AT244" s="158" t="s">
        <v>131</v>
      </c>
      <c r="AU244" s="158" t="s">
        <v>136</v>
      </c>
      <c r="AY244" s="18" t="s">
        <v>128</v>
      </c>
      <c r="BE244" s="159">
        <f>IF(N244="základní",J244,0)</f>
        <v>0</v>
      </c>
      <c r="BF244" s="159">
        <f>IF(N244="snížená",J244,0)</f>
        <v>0</v>
      </c>
      <c r="BG244" s="159">
        <f>IF(N244="zákl. přenesená",J244,0)</f>
        <v>0</v>
      </c>
      <c r="BH244" s="159">
        <f>IF(N244="sníž. přenesená",J244,0)</f>
        <v>0</v>
      </c>
      <c r="BI244" s="159">
        <f>IF(N244="nulová",J244,0)</f>
        <v>0</v>
      </c>
      <c r="BJ244" s="18" t="s">
        <v>136</v>
      </c>
      <c r="BK244" s="159">
        <f>ROUND(I244*H244,2)</f>
        <v>0</v>
      </c>
      <c r="BL244" s="18" t="s">
        <v>216</v>
      </c>
      <c r="BM244" s="158" t="s">
        <v>621</v>
      </c>
    </row>
    <row r="245" spans="1:65" s="13" customFormat="1" ht="22.5">
      <c r="B245" s="160"/>
      <c r="D245" s="161" t="s">
        <v>138</v>
      </c>
      <c r="E245" s="162" t="s">
        <v>1</v>
      </c>
      <c r="F245" s="163" t="s">
        <v>622</v>
      </c>
      <c r="H245" s="164">
        <v>64.39</v>
      </c>
      <c r="I245" s="165"/>
      <c r="L245" s="160"/>
      <c r="M245" s="166"/>
      <c r="N245" s="167"/>
      <c r="O245" s="167"/>
      <c r="P245" s="167"/>
      <c r="Q245" s="167"/>
      <c r="R245" s="167"/>
      <c r="S245" s="167"/>
      <c r="T245" s="168"/>
      <c r="AT245" s="162" t="s">
        <v>138</v>
      </c>
      <c r="AU245" s="162" t="s">
        <v>136</v>
      </c>
      <c r="AV245" s="13" t="s">
        <v>136</v>
      </c>
      <c r="AW245" s="13" t="s">
        <v>32</v>
      </c>
      <c r="AX245" s="13" t="s">
        <v>6</v>
      </c>
      <c r="AY245" s="162" t="s">
        <v>128</v>
      </c>
    </row>
    <row r="246" spans="1:65" s="2" customFormat="1" ht="24.2" customHeight="1">
      <c r="A246" s="33"/>
      <c r="B246" s="146"/>
      <c r="C246" s="147" t="s">
        <v>363</v>
      </c>
      <c r="D246" s="147" t="s">
        <v>131</v>
      </c>
      <c r="E246" s="148" t="s">
        <v>457</v>
      </c>
      <c r="F246" s="149" t="s">
        <v>623</v>
      </c>
      <c r="G246" s="150" t="s">
        <v>310</v>
      </c>
      <c r="H246" s="151">
        <v>131.69999999999999</v>
      </c>
      <c r="I246" s="152"/>
      <c r="J246" s="151">
        <f>ROUND(I246*H246,2)</f>
        <v>0</v>
      </c>
      <c r="K246" s="153"/>
      <c r="L246" s="34"/>
      <c r="M246" s="154" t="s">
        <v>1</v>
      </c>
      <c r="N246" s="155" t="s">
        <v>42</v>
      </c>
      <c r="O246" s="59"/>
      <c r="P246" s="156">
        <f>O246*H246</f>
        <v>0</v>
      </c>
      <c r="Q246" s="156">
        <v>2.8900000000000002E-3</v>
      </c>
      <c r="R246" s="156">
        <f>Q246*H246</f>
        <v>0.38061299999999998</v>
      </c>
      <c r="S246" s="156">
        <v>0</v>
      </c>
      <c r="T246" s="157">
        <f>S246*H246</f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58" t="s">
        <v>216</v>
      </c>
      <c r="AT246" s="158" t="s">
        <v>131</v>
      </c>
      <c r="AU246" s="158" t="s">
        <v>136</v>
      </c>
      <c r="AY246" s="18" t="s">
        <v>128</v>
      </c>
      <c r="BE246" s="159">
        <f>IF(N246="základní",J246,0)</f>
        <v>0</v>
      </c>
      <c r="BF246" s="159">
        <f>IF(N246="snížená",J246,0)</f>
        <v>0</v>
      </c>
      <c r="BG246" s="159">
        <f>IF(N246="zákl. přenesená",J246,0)</f>
        <v>0</v>
      </c>
      <c r="BH246" s="159">
        <f>IF(N246="sníž. přenesená",J246,0)</f>
        <v>0</v>
      </c>
      <c r="BI246" s="159">
        <f>IF(N246="nulová",J246,0)</f>
        <v>0</v>
      </c>
      <c r="BJ246" s="18" t="s">
        <v>136</v>
      </c>
      <c r="BK246" s="159">
        <f>ROUND(I246*H246,2)</f>
        <v>0</v>
      </c>
      <c r="BL246" s="18" t="s">
        <v>216</v>
      </c>
      <c r="BM246" s="158" t="s">
        <v>624</v>
      </c>
    </row>
    <row r="247" spans="1:65" s="13" customFormat="1" ht="22.5">
      <c r="B247" s="160"/>
      <c r="D247" s="161" t="s">
        <v>138</v>
      </c>
      <c r="E247" s="162" t="s">
        <v>1</v>
      </c>
      <c r="F247" s="163" t="s">
        <v>617</v>
      </c>
      <c r="H247" s="164">
        <v>131.69999999999999</v>
      </c>
      <c r="I247" s="165"/>
      <c r="L247" s="160"/>
      <c r="M247" s="166"/>
      <c r="N247" s="167"/>
      <c r="O247" s="167"/>
      <c r="P247" s="167"/>
      <c r="Q247" s="167"/>
      <c r="R247" s="167"/>
      <c r="S247" s="167"/>
      <c r="T247" s="168"/>
      <c r="AT247" s="162" t="s">
        <v>138</v>
      </c>
      <c r="AU247" s="162" t="s">
        <v>136</v>
      </c>
      <c r="AV247" s="13" t="s">
        <v>136</v>
      </c>
      <c r="AW247" s="13" t="s">
        <v>32</v>
      </c>
      <c r="AX247" s="13" t="s">
        <v>6</v>
      </c>
      <c r="AY247" s="162" t="s">
        <v>128</v>
      </c>
    </row>
    <row r="248" spans="1:65" s="2" customFormat="1" ht="24.2" customHeight="1">
      <c r="A248" s="33"/>
      <c r="B248" s="146"/>
      <c r="C248" s="147" t="s">
        <v>369</v>
      </c>
      <c r="D248" s="147" t="s">
        <v>131</v>
      </c>
      <c r="E248" s="148" t="s">
        <v>625</v>
      </c>
      <c r="F248" s="149" t="s">
        <v>626</v>
      </c>
      <c r="G248" s="150" t="s">
        <v>310</v>
      </c>
      <c r="H248" s="151">
        <v>64.39</v>
      </c>
      <c r="I248" s="152"/>
      <c r="J248" s="151">
        <f>ROUND(I248*H248,2)</f>
        <v>0</v>
      </c>
      <c r="K248" s="153"/>
      <c r="L248" s="34"/>
      <c r="M248" s="154" t="s">
        <v>1</v>
      </c>
      <c r="N248" s="155" t="s">
        <v>42</v>
      </c>
      <c r="O248" s="59"/>
      <c r="P248" s="156">
        <f>O248*H248</f>
        <v>0</v>
      </c>
      <c r="Q248" s="156">
        <v>2.8900000000000002E-3</v>
      </c>
      <c r="R248" s="156">
        <f>Q248*H248</f>
        <v>0.18608710000000001</v>
      </c>
      <c r="S248" s="156">
        <v>0</v>
      </c>
      <c r="T248" s="157">
        <f>S248*H248</f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58" t="s">
        <v>216</v>
      </c>
      <c r="AT248" s="158" t="s">
        <v>131</v>
      </c>
      <c r="AU248" s="158" t="s">
        <v>136</v>
      </c>
      <c r="AY248" s="18" t="s">
        <v>128</v>
      </c>
      <c r="BE248" s="159">
        <f>IF(N248="základní",J248,0)</f>
        <v>0</v>
      </c>
      <c r="BF248" s="159">
        <f>IF(N248="snížená",J248,0)</f>
        <v>0</v>
      </c>
      <c r="BG248" s="159">
        <f>IF(N248="zákl. přenesená",J248,0)</f>
        <v>0</v>
      </c>
      <c r="BH248" s="159">
        <f>IF(N248="sníž. přenesená",J248,0)</f>
        <v>0</v>
      </c>
      <c r="BI248" s="159">
        <f>IF(N248="nulová",J248,0)</f>
        <v>0</v>
      </c>
      <c r="BJ248" s="18" t="s">
        <v>136</v>
      </c>
      <c r="BK248" s="159">
        <f>ROUND(I248*H248,2)</f>
        <v>0</v>
      </c>
      <c r="BL248" s="18" t="s">
        <v>216</v>
      </c>
      <c r="BM248" s="158" t="s">
        <v>627</v>
      </c>
    </row>
    <row r="249" spans="1:65" s="13" customFormat="1" ht="22.5">
      <c r="B249" s="160"/>
      <c r="D249" s="161" t="s">
        <v>138</v>
      </c>
      <c r="E249" s="162" t="s">
        <v>1</v>
      </c>
      <c r="F249" s="163" t="s">
        <v>628</v>
      </c>
      <c r="H249" s="164">
        <v>64.39</v>
      </c>
      <c r="I249" s="165"/>
      <c r="L249" s="160"/>
      <c r="M249" s="166"/>
      <c r="N249" s="167"/>
      <c r="O249" s="167"/>
      <c r="P249" s="167"/>
      <c r="Q249" s="167"/>
      <c r="R249" s="167"/>
      <c r="S249" s="167"/>
      <c r="T249" s="168"/>
      <c r="AT249" s="162" t="s">
        <v>138</v>
      </c>
      <c r="AU249" s="162" t="s">
        <v>136</v>
      </c>
      <c r="AV249" s="13" t="s">
        <v>136</v>
      </c>
      <c r="AW249" s="13" t="s">
        <v>32</v>
      </c>
      <c r="AX249" s="13" t="s">
        <v>6</v>
      </c>
      <c r="AY249" s="162" t="s">
        <v>128</v>
      </c>
    </row>
    <row r="250" spans="1:65" s="2" customFormat="1" ht="37.9" customHeight="1">
      <c r="A250" s="33"/>
      <c r="B250" s="146"/>
      <c r="C250" s="147" t="s">
        <v>376</v>
      </c>
      <c r="D250" s="147" t="s">
        <v>131</v>
      </c>
      <c r="E250" s="148" t="s">
        <v>629</v>
      </c>
      <c r="F250" s="149" t="s">
        <v>630</v>
      </c>
      <c r="G250" s="150" t="s">
        <v>395</v>
      </c>
      <c r="H250" s="151">
        <v>3</v>
      </c>
      <c r="I250" s="152"/>
      <c r="J250" s="151">
        <f>ROUND(I250*H250,2)</f>
        <v>0</v>
      </c>
      <c r="K250" s="153"/>
      <c r="L250" s="34"/>
      <c r="M250" s="154" t="s">
        <v>1</v>
      </c>
      <c r="N250" s="155" t="s">
        <v>42</v>
      </c>
      <c r="O250" s="59"/>
      <c r="P250" s="156">
        <f>O250*H250</f>
        <v>0</v>
      </c>
      <c r="Q250" s="156">
        <v>0</v>
      </c>
      <c r="R250" s="156">
        <f>Q250*H250</f>
        <v>0</v>
      </c>
      <c r="S250" s="156">
        <v>0</v>
      </c>
      <c r="T250" s="157">
        <f>S250*H250</f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58" t="s">
        <v>216</v>
      </c>
      <c r="AT250" s="158" t="s">
        <v>131</v>
      </c>
      <c r="AU250" s="158" t="s">
        <v>136</v>
      </c>
      <c r="AY250" s="18" t="s">
        <v>128</v>
      </c>
      <c r="BE250" s="159">
        <f>IF(N250="základní",J250,0)</f>
        <v>0</v>
      </c>
      <c r="BF250" s="159">
        <f>IF(N250="snížená",J250,0)</f>
        <v>0</v>
      </c>
      <c r="BG250" s="159">
        <f>IF(N250="zákl. přenesená",J250,0)</f>
        <v>0</v>
      </c>
      <c r="BH250" s="159">
        <f>IF(N250="sníž. přenesená",J250,0)</f>
        <v>0</v>
      </c>
      <c r="BI250" s="159">
        <f>IF(N250="nulová",J250,0)</f>
        <v>0</v>
      </c>
      <c r="BJ250" s="18" t="s">
        <v>136</v>
      </c>
      <c r="BK250" s="159">
        <f>ROUND(I250*H250,2)</f>
        <v>0</v>
      </c>
      <c r="BL250" s="18" t="s">
        <v>216</v>
      </c>
      <c r="BM250" s="158" t="s">
        <v>631</v>
      </c>
    </row>
    <row r="251" spans="1:65" s="2" customFormat="1" ht="24.2" customHeight="1">
      <c r="A251" s="33"/>
      <c r="B251" s="146"/>
      <c r="C251" s="147" t="s">
        <v>381</v>
      </c>
      <c r="D251" s="147" t="s">
        <v>131</v>
      </c>
      <c r="E251" s="148" t="s">
        <v>486</v>
      </c>
      <c r="F251" s="149" t="s">
        <v>487</v>
      </c>
      <c r="G251" s="150" t="s">
        <v>317</v>
      </c>
      <c r="H251" s="152"/>
      <c r="I251" s="152"/>
      <c r="J251" s="151">
        <f>ROUND(I251*H251,2)</f>
        <v>0</v>
      </c>
      <c r="K251" s="153"/>
      <c r="L251" s="34"/>
      <c r="M251" s="154" t="s">
        <v>1</v>
      </c>
      <c r="N251" s="155" t="s">
        <v>42</v>
      </c>
      <c r="O251" s="59"/>
      <c r="P251" s="156">
        <f>O251*H251</f>
        <v>0</v>
      </c>
      <c r="Q251" s="156">
        <v>0</v>
      </c>
      <c r="R251" s="156">
        <f>Q251*H251</f>
        <v>0</v>
      </c>
      <c r="S251" s="156">
        <v>0</v>
      </c>
      <c r="T251" s="157">
        <f>S251*H251</f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58" t="s">
        <v>216</v>
      </c>
      <c r="AT251" s="158" t="s">
        <v>131</v>
      </c>
      <c r="AU251" s="158" t="s">
        <v>136</v>
      </c>
      <c r="AY251" s="18" t="s">
        <v>128</v>
      </c>
      <c r="BE251" s="159">
        <f>IF(N251="základní",J251,0)</f>
        <v>0</v>
      </c>
      <c r="BF251" s="159">
        <f>IF(N251="snížená",J251,0)</f>
        <v>0</v>
      </c>
      <c r="BG251" s="159">
        <f>IF(N251="zákl. přenesená",J251,0)</f>
        <v>0</v>
      </c>
      <c r="BH251" s="159">
        <f>IF(N251="sníž. přenesená",J251,0)</f>
        <v>0</v>
      </c>
      <c r="BI251" s="159">
        <f>IF(N251="nulová",J251,0)</f>
        <v>0</v>
      </c>
      <c r="BJ251" s="18" t="s">
        <v>136</v>
      </c>
      <c r="BK251" s="159">
        <f>ROUND(I251*H251,2)</f>
        <v>0</v>
      </c>
      <c r="BL251" s="18" t="s">
        <v>216</v>
      </c>
      <c r="BM251" s="158" t="s">
        <v>632</v>
      </c>
    </row>
    <row r="252" spans="1:65" s="12" customFormat="1" ht="22.9" customHeight="1">
      <c r="B252" s="134"/>
      <c r="D252" s="135" t="s">
        <v>75</v>
      </c>
      <c r="E252" s="144" t="s">
        <v>633</v>
      </c>
      <c r="F252" s="144" t="s">
        <v>634</v>
      </c>
      <c r="I252" s="137"/>
      <c r="J252" s="145">
        <f>BK252</f>
        <v>0</v>
      </c>
      <c r="L252" s="134"/>
      <c r="M252" s="138"/>
      <c r="N252" s="139"/>
      <c r="O252" s="139"/>
      <c r="P252" s="140">
        <f>SUM(P253:P254)</f>
        <v>0</v>
      </c>
      <c r="Q252" s="139"/>
      <c r="R252" s="140">
        <f>SUM(R253:R254)</f>
        <v>0</v>
      </c>
      <c r="S252" s="139"/>
      <c r="T252" s="141">
        <f>SUM(T253:T254)</f>
        <v>0.46897500000000003</v>
      </c>
      <c r="AR252" s="135" t="s">
        <v>136</v>
      </c>
      <c r="AT252" s="142" t="s">
        <v>75</v>
      </c>
      <c r="AU252" s="142" t="s">
        <v>6</v>
      </c>
      <c r="AY252" s="135" t="s">
        <v>128</v>
      </c>
      <c r="BK252" s="143">
        <f>SUM(BK253:BK254)</f>
        <v>0</v>
      </c>
    </row>
    <row r="253" spans="1:65" s="2" customFormat="1" ht="24.2" customHeight="1">
      <c r="A253" s="33"/>
      <c r="B253" s="146"/>
      <c r="C253" s="147" t="s">
        <v>386</v>
      </c>
      <c r="D253" s="147" t="s">
        <v>131</v>
      </c>
      <c r="E253" s="148" t="s">
        <v>635</v>
      </c>
      <c r="F253" s="149" t="s">
        <v>636</v>
      </c>
      <c r="G253" s="150" t="s">
        <v>310</v>
      </c>
      <c r="H253" s="151">
        <v>144.30000000000001</v>
      </c>
      <c r="I253" s="152"/>
      <c r="J253" s="151">
        <f>ROUND(I253*H253,2)</f>
        <v>0</v>
      </c>
      <c r="K253" s="153"/>
      <c r="L253" s="34"/>
      <c r="M253" s="154" t="s">
        <v>1</v>
      </c>
      <c r="N253" s="155" t="s">
        <v>42</v>
      </c>
      <c r="O253" s="59"/>
      <c r="P253" s="156">
        <f>O253*H253</f>
        <v>0</v>
      </c>
      <c r="Q253" s="156">
        <v>0</v>
      </c>
      <c r="R253" s="156">
        <f>Q253*H253</f>
        <v>0</v>
      </c>
      <c r="S253" s="156">
        <v>3.2499999999999999E-3</v>
      </c>
      <c r="T253" s="157">
        <f>S253*H253</f>
        <v>0.46897500000000003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58" t="s">
        <v>216</v>
      </c>
      <c r="AT253" s="158" t="s">
        <v>131</v>
      </c>
      <c r="AU253" s="158" t="s">
        <v>136</v>
      </c>
      <c r="AY253" s="18" t="s">
        <v>128</v>
      </c>
      <c r="BE253" s="159">
        <f>IF(N253="základní",J253,0)</f>
        <v>0</v>
      </c>
      <c r="BF253" s="159">
        <f>IF(N253="snížená",J253,0)</f>
        <v>0</v>
      </c>
      <c r="BG253" s="159">
        <f>IF(N253="zákl. přenesená",J253,0)</f>
        <v>0</v>
      </c>
      <c r="BH253" s="159">
        <f>IF(N253="sníž. přenesená",J253,0)</f>
        <v>0</v>
      </c>
      <c r="BI253" s="159">
        <f>IF(N253="nulová",J253,0)</f>
        <v>0</v>
      </c>
      <c r="BJ253" s="18" t="s">
        <v>136</v>
      </c>
      <c r="BK253" s="159">
        <f>ROUND(I253*H253,2)</f>
        <v>0</v>
      </c>
      <c r="BL253" s="18" t="s">
        <v>216</v>
      </c>
      <c r="BM253" s="158" t="s">
        <v>637</v>
      </c>
    </row>
    <row r="254" spans="1:65" s="13" customFormat="1" ht="22.5">
      <c r="B254" s="160"/>
      <c r="D254" s="161" t="s">
        <v>138</v>
      </c>
      <c r="E254" s="162" t="s">
        <v>1</v>
      </c>
      <c r="F254" s="163" t="s">
        <v>638</v>
      </c>
      <c r="H254" s="164">
        <v>144.30000000000001</v>
      </c>
      <c r="I254" s="165"/>
      <c r="L254" s="160"/>
      <c r="M254" s="166"/>
      <c r="N254" s="167"/>
      <c r="O254" s="167"/>
      <c r="P254" s="167"/>
      <c r="Q254" s="167"/>
      <c r="R254" s="167"/>
      <c r="S254" s="167"/>
      <c r="T254" s="168"/>
      <c r="AT254" s="162" t="s">
        <v>138</v>
      </c>
      <c r="AU254" s="162" t="s">
        <v>136</v>
      </c>
      <c r="AV254" s="13" t="s">
        <v>136</v>
      </c>
      <c r="AW254" s="13" t="s">
        <v>32</v>
      </c>
      <c r="AX254" s="13" t="s">
        <v>6</v>
      </c>
      <c r="AY254" s="162" t="s">
        <v>128</v>
      </c>
    </row>
    <row r="255" spans="1:65" s="2" customFormat="1" ht="49.9" customHeight="1">
      <c r="A255" s="33"/>
      <c r="B255" s="34"/>
      <c r="C255" s="33"/>
      <c r="D255" s="33"/>
      <c r="E255" s="136" t="s">
        <v>496</v>
      </c>
      <c r="F255" s="136" t="s">
        <v>497</v>
      </c>
      <c r="G255" s="33"/>
      <c r="H255" s="33"/>
      <c r="I255" s="33"/>
      <c r="J255" s="122">
        <f t="shared" ref="J255:J286" si="0">BK255</f>
        <v>0</v>
      </c>
      <c r="K255" s="33"/>
      <c r="L255" s="34"/>
      <c r="M255" s="202"/>
      <c r="N255" s="203"/>
      <c r="O255" s="59"/>
      <c r="P255" s="59"/>
      <c r="Q255" s="59"/>
      <c r="R255" s="59"/>
      <c r="S255" s="59"/>
      <c r="T255" s="60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T255" s="18" t="s">
        <v>75</v>
      </c>
      <c r="AU255" s="18" t="s">
        <v>76</v>
      </c>
      <c r="AY255" s="18" t="s">
        <v>498</v>
      </c>
      <c r="BK255" s="159">
        <f>SUM(BK256:BK305)</f>
        <v>0</v>
      </c>
    </row>
    <row r="256" spans="1:65" s="2" customFormat="1" ht="16.350000000000001" customHeight="1">
      <c r="A256" s="33"/>
      <c r="B256" s="34"/>
      <c r="C256" s="204" t="s">
        <v>1</v>
      </c>
      <c r="D256" s="204" t="s">
        <v>131</v>
      </c>
      <c r="E256" s="205" t="s">
        <v>1</v>
      </c>
      <c r="F256" s="206" t="s">
        <v>1</v>
      </c>
      <c r="G256" s="207" t="s">
        <v>1</v>
      </c>
      <c r="H256" s="208"/>
      <c r="I256" s="208"/>
      <c r="J256" s="209">
        <f t="shared" si="0"/>
        <v>0</v>
      </c>
      <c r="K256" s="210"/>
      <c r="L256" s="34"/>
      <c r="M256" s="211" t="s">
        <v>1</v>
      </c>
      <c r="N256" s="212" t="s">
        <v>42</v>
      </c>
      <c r="O256" s="59"/>
      <c r="P256" s="59"/>
      <c r="Q256" s="59"/>
      <c r="R256" s="59"/>
      <c r="S256" s="59"/>
      <c r="T256" s="60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T256" s="18" t="s">
        <v>498</v>
      </c>
      <c r="AU256" s="18" t="s">
        <v>6</v>
      </c>
      <c r="AY256" s="18" t="s">
        <v>498</v>
      </c>
      <c r="BE256" s="159">
        <f t="shared" ref="BE256:BE287" si="1">IF(N256="základní",J256,0)</f>
        <v>0</v>
      </c>
      <c r="BF256" s="159">
        <f t="shared" ref="BF256:BF287" si="2">IF(N256="snížená",J256,0)</f>
        <v>0</v>
      </c>
      <c r="BG256" s="159">
        <f t="shared" ref="BG256:BG287" si="3">IF(N256="zákl. přenesená",J256,0)</f>
        <v>0</v>
      </c>
      <c r="BH256" s="159">
        <f t="shared" ref="BH256:BH287" si="4">IF(N256="sníž. přenesená",J256,0)</f>
        <v>0</v>
      </c>
      <c r="BI256" s="159">
        <f t="shared" ref="BI256:BI287" si="5">IF(N256="nulová",J256,0)</f>
        <v>0</v>
      </c>
      <c r="BJ256" s="18" t="s">
        <v>136</v>
      </c>
      <c r="BK256" s="159">
        <f t="shared" ref="BK256:BK287" si="6">I256*H256</f>
        <v>0</v>
      </c>
    </row>
    <row r="257" spans="1:63" s="2" customFormat="1" ht="16.350000000000001" customHeight="1">
      <c r="A257" s="33"/>
      <c r="B257" s="34"/>
      <c r="C257" s="204" t="s">
        <v>1</v>
      </c>
      <c r="D257" s="204" t="s">
        <v>131</v>
      </c>
      <c r="E257" s="205" t="s">
        <v>1</v>
      </c>
      <c r="F257" s="206" t="s">
        <v>1</v>
      </c>
      <c r="G257" s="207" t="s">
        <v>1</v>
      </c>
      <c r="H257" s="208"/>
      <c r="I257" s="208"/>
      <c r="J257" s="209">
        <f t="shared" si="0"/>
        <v>0</v>
      </c>
      <c r="K257" s="210"/>
      <c r="L257" s="34"/>
      <c r="M257" s="211" t="s">
        <v>1</v>
      </c>
      <c r="N257" s="212" t="s">
        <v>42</v>
      </c>
      <c r="O257" s="59"/>
      <c r="P257" s="59"/>
      <c r="Q257" s="59"/>
      <c r="R257" s="59"/>
      <c r="S257" s="59"/>
      <c r="T257" s="60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T257" s="18" t="s">
        <v>498</v>
      </c>
      <c r="AU257" s="18" t="s">
        <v>6</v>
      </c>
      <c r="AY257" s="18" t="s">
        <v>498</v>
      </c>
      <c r="BE257" s="159">
        <f t="shared" si="1"/>
        <v>0</v>
      </c>
      <c r="BF257" s="159">
        <f t="shared" si="2"/>
        <v>0</v>
      </c>
      <c r="BG257" s="159">
        <f t="shared" si="3"/>
        <v>0</v>
      </c>
      <c r="BH257" s="159">
        <f t="shared" si="4"/>
        <v>0</v>
      </c>
      <c r="BI257" s="159">
        <f t="shared" si="5"/>
        <v>0</v>
      </c>
      <c r="BJ257" s="18" t="s">
        <v>136</v>
      </c>
      <c r="BK257" s="159">
        <f t="shared" si="6"/>
        <v>0</v>
      </c>
    </row>
    <row r="258" spans="1:63" s="2" customFormat="1" ht="16.350000000000001" customHeight="1">
      <c r="A258" s="33"/>
      <c r="B258" s="34"/>
      <c r="C258" s="204" t="s">
        <v>1</v>
      </c>
      <c r="D258" s="204" t="s">
        <v>131</v>
      </c>
      <c r="E258" s="205" t="s">
        <v>1</v>
      </c>
      <c r="F258" s="206" t="s">
        <v>1</v>
      </c>
      <c r="G258" s="207" t="s">
        <v>1</v>
      </c>
      <c r="H258" s="208"/>
      <c r="I258" s="208"/>
      <c r="J258" s="209">
        <f t="shared" si="0"/>
        <v>0</v>
      </c>
      <c r="K258" s="210"/>
      <c r="L258" s="34"/>
      <c r="M258" s="211" t="s">
        <v>1</v>
      </c>
      <c r="N258" s="212" t="s">
        <v>42</v>
      </c>
      <c r="O258" s="59"/>
      <c r="P258" s="59"/>
      <c r="Q258" s="59"/>
      <c r="R258" s="59"/>
      <c r="S258" s="59"/>
      <c r="T258" s="60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T258" s="18" t="s">
        <v>498</v>
      </c>
      <c r="AU258" s="18" t="s">
        <v>6</v>
      </c>
      <c r="AY258" s="18" t="s">
        <v>498</v>
      </c>
      <c r="BE258" s="159">
        <f t="shared" si="1"/>
        <v>0</v>
      </c>
      <c r="BF258" s="159">
        <f t="shared" si="2"/>
        <v>0</v>
      </c>
      <c r="BG258" s="159">
        <f t="shared" si="3"/>
        <v>0</v>
      </c>
      <c r="BH258" s="159">
        <f t="shared" si="4"/>
        <v>0</v>
      </c>
      <c r="BI258" s="159">
        <f t="shared" si="5"/>
        <v>0</v>
      </c>
      <c r="BJ258" s="18" t="s">
        <v>136</v>
      </c>
      <c r="BK258" s="159">
        <f t="shared" si="6"/>
        <v>0</v>
      </c>
    </row>
    <row r="259" spans="1:63" s="2" customFormat="1" ht="16.350000000000001" customHeight="1">
      <c r="A259" s="33"/>
      <c r="B259" s="34"/>
      <c r="C259" s="204" t="s">
        <v>1</v>
      </c>
      <c r="D259" s="204" t="s">
        <v>131</v>
      </c>
      <c r="E259" s="205" t="s">
        <v>1</v>
      </c>
      <c r="F259" s="206" t="s">
        <v>1</v>
      </c>
      <c r="G259" s="207" t="s">
        <v>1</v>
      </c>
      <c r="H259" s="208"/>
      <c r="I259" s="208"/>
      <c r="J259" s="209">
        <f t="shared" si="0"/>
        <v>0</v>
      </c>
      <c r="K259" s="210"/>
      <c r="L259" s="34"/>
      <c r="M259" s="211" t="s">
        <v>1</v>
      </c>
      <c r="N259" s="212" t="s">
        <v>42</v>
      </c>
      <c r="O259" s="59"/>
      <c r="P259" s="59"/>
      <c r="Q259" s="59"/>
      <c r="R259" s="59"/>
      <c r="S259" s="59"/>
      <c r="T259" s="60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T259" s="18" t="s">
        <v>498</v>
      </c>
      <c r="AU259" s="18" t="s">
        <v>6</v>
      </c>
      <c r="AY259" s="18" t="s">
        <v>498</v>
      </c>
      <c r="BE259" s="159">
        <f t="shared" si="1"/>
        <v>0</v>
      </c>
      <c r="BF259" s="159">
        <f t="shared" si="2"/>
        <v>0</v>
      </c>
      <c r="BG259" s="159">
        <f t="shared" si="3"/>
        <v>0</v>
      </c>
      <c r="BH259" s="159">
        <f t="shared" si="4"/>
        <v>0</v>
      </c>
      <c r="BI259" s="159">
        <f t="shared" si="5"/>
        <v>0</v>
      </c>
      <c r="BJ259" s="18" t="s">
        <v>136</v>
      </c>
      <c r="BK259" s="159">
        <f t="shared" si="6"/>
        <v>0</v>
      </c>
    </row>
    <row r="260" spans="1:63" s="2" customFormat="1" ht="16.350000000000001" customHeight="1">
      <c r="A260" s="33"/>
      <c r="B260" s="34"/>
      <c r="C260" s="204" t="s">
        <v>1</v>
      </c>
      <c r="D260" s="204" t="s">
        <v>131</v>
      </c>
      <c r="E260" s="205" t="s">
        <v>1</v>
      </c>
      <c r="F260" s="206" t="s">
        <v>1</v>
      </c>
      <c r="G260" s="207" t="s">
        <v>1</v>
      </c>
      <c r="H260" s="208"/>
      <c r="I260" s="208"/>
      <c r="J260" s="209">
        <f t="shared" si="0"/>
        <v>0</v>
      </c>
      <c r="K260" s="210"/>
      <c r="L260" s="34"/>
      <c r="M260" s="211" t="s">
        <v>1</v>
      </c>
      <c r="N260" s="212" t="s">
        <v>42</v>
      </c>
      <c r="O260" s="59"/>
      <c r="P260" s="59"/>
      <c r="Q260" s="59"/>
      <c r="R260" s="59"/>
      <c r="S260" s="59"/>
      <c r="T260" s="60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T260" s="18" t="s">
        <v>498</v>
      </c>
      <c r="AU260" s="18" t="s">
        <v>6</v>
      </c>
      <c r="AY260" s="18" t="s">
        <v>498</v>
      </c>
      <c r="BE260" s="159">
        <f t="shared" si="1"/>
        <v>0</v>
      </c>
      <c r="BF260" s="159">
        <f t="shared" si="2"/>
        <v>0</v>
      </c>
      <c r="BG260" s="159">
        <f t="shared" si="3"/>
        <v>0</v>
      </c>
      <c r="BH260" s="159">
        <f t="shared" si="4"/>
        <v>0</v>
      </c>
      <c r="BI260" s="159">
        <f t="shared" si="5"/>
        <v>0</v>
      </c>
      <c r="BJ260" s="18" t="s">
        <v>136</v>
      </c>
      <c r="BK260" s="159">
        <f t="shared" si="6"/>
        <v>0</v>
      </c>
    </row>
    <row r="261" spans="1:63" s="2" customFormat="1" ht="16.350000000000001" customHeight="1">
      <c r="A261" s="33"/>
      <c r="B261" s="34"/>
      <c r="C261" s="204" t="s">
        <v>1</v>
      </c>
      <c r="D261" s="204" t="s">
        <v>131</v>
      </c>
      <c r="E261" s="205" t="s">
        <v>1</v>
      </c>
      <c r="F261" s="206" t="s">
        <v>1</v>
      </c>
      <c r="G261" s="207" t="s">
        <v>1</v>
      </c>
      <c r="H261" s="208"/>
      <c r="I261" s="208"/>
      <c r="J261" s="209">
        <f t="shared" si="0"/>
        <v>0</v>
      </c>
      <c r="K261" s="210"/>
      <c r="L261" s="34"/>
      <c r="M261" s="211" t="s">
        <v>1</v>
      </c>
      <c r="N261" s="212" t="s">
        <v>42</v>
      </c>
      <c r="O261" s="59"/>
      <c r="P261" s="59"/>
      <c r="Q261" s="59"/>
      <c r="R261" s="59"/>
      <c r="S261" s="59"/>
      <c r="T261" s="60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T261" s="18" t="s">
        <v>498</v>
      </c>
      <c r="AU261" s="18" t="s">
        <v>6</v>
      </c>
      <c r="AY261" s="18" t="s">
        <v>498</v>
      </c>
      <c r="BE261" s="159">
        <f t="shared" si="1"/>
        <v>0</v>
      </c>
      <c r="BF261" s="159">
        <f t="shared" si="2"/>
        <v>0</v>
      </c>
      <c r="BG261" s="159">
        <f t="shared" si="3"/>
        <v>0</v>
      </c>
      <c r="BH261" s="159">
        <f t="shared" si="4"/>
        <v>0</v>
      </c>
      <c r="BI261" s="159">
        <f t="shared" si="5"/>
        <v>0</v>
      </c>
      <c r="BJ261" s="18" t="s">
        <v>136</v>
      </c>
      <c r="BK261" s="159">
        <f t="shared" si="6"/>
        <v>0</v>
      </c>
    </row>
    <row r="262" spans="1:63" s="2" customFormat="1" ht="16.350000000000001" customHeight="1">
      <c r="A262" s="33"/>
      <c r="B262" s="34"/>
      <c r="C262" s="204" t="s">
        <v>1</v>
      </c>
      <c r="D262" s="204" t="s">
        <v>131</v>
      </c>
      <c r="E262" s="205" t="s">
        <v>1</v>
      </c>
      <c r="F262" s="206" t="s">
        <v>1</v>
      </c>
      <c r="G262" s="207" t="s">
        <v>1</v>
      </c>
      <c r="H262" s="208"/>
      <c r="I262" s="208"/>
      <c r="J262" s="209">
        <f t="shared" si="0"/>
        <v>0</v>
      </c>
      <c r="K262" s="210"/>
      <c r="L262" s="34"/>
      <c r="M262" s="211" t="s">
        <v>1</v>
      </c>
      <c r="N262" s="212" t="s">
        <v>42</v>
      </c>
      <c r="O262" s="59"/>
      <c r="P262" s="59"/>
      <c r="Q262" s="59"/>
      <c r="R262" s="59"/>
      <c r="S262" s="59"/>
      <c r="T262" s="60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T262" s="18" t="s">
        <v>498</v>
      </c>
      <c r="AU262" s="18" t="s">
        <v>6</v>
      </c>
      <c r="AY262" s="18" t="s">
        <v>498</v>
      </c>
      <c r="BE262" s="159">
        <f t="shared" si="1"/>
        <v>0</v>
      </c>
      <c r="BF262" s="159">
        <f t="shared" si="2"/>
        <v>0</v>
      </c>
      <c r="BG262" s="159">
        <f t="shared" si="3"/>
        <v>0</v>
      </c>
      <c r="BH262" s="159">
        <f t="shared" si="4"/>
        <v>0</v>
      </c>
      <c r="BI262" s="159">
        <f t="shared" si="5"/>
        <v>0</v>
      </c>
      <c r="BJ262" s="18" t="s">
        <v>136</v>
      </c>
      <c r="BK262" s="159">
        <f t="shared" si="6"/>
        <v>0</v>
      </c>
    </row>
    <row r="263" spans="1:63" s="2" customFormat="1" ht="16.350000000000001" customHeight="1">
      <c r="A263" s="33"/>
      <c r="B263" s="34"/>
      <c r="C263" s="204" t="s">
        <v>1</v>
      </c>
      <c r="D263" s="204" t="s">
        <v>131</v>
      </c>
      <c r="E263" s="205" t="s">
        <v>1</v>
      </c>
      <c r="F263" s="206" t="s">
        <v>1</v>
      </c>
      <c r="G263" s="207" t="s">
        <v>1</v>
      </c>
      <c r="H263" s="208"/>
      <c r="I263" s="208"/>
      <c r="J263" s="209">
        <f t="shared" si="0"/>
        <v>0</v>
      </c>
      <c r="K263" s="210"/>
      <c r="L263" s="34"/>
      <c r="M263" s="211" t="s">
        <v>1</v>
      </c>
      <c r="N263" s="212" t="s">
        <v>42</v>
      </c>
      <c r="O263" s="59"/>
      <c r="P263" s="59"/>
      <c r="Q263" s="59"/>
      <c r="R263" s="59"/>
      <c r="S263" s="59"/>
      <c r="T263" s="60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T263" s="18" t="s">
        <v>498</v>
      </c>
      <c r="AU263" s="18" t="s">
        <v>6</v>
      </c>
      <c r="AY263" s="18" t="s">
        <v>498</v>
      </c>
      <c r="BE263" s="159">
        <f t="shared" si="1"/>
        <v>0</v>
      </c>
      <c r="BF263" s="159">
        <f t="shared" si="2"/>
        <v>0</v>
      </c>
      <c r="BG263" s="159">
        <f t="shared" si="3"/>
        <v>0</v>
      </c>
      <c r="BH263" s="159">
        <f t="shared" si="4"/>
        <v>0</v>
      </c>
      <c r="BI263" s="159">
        <f t="shared" si="5"/>
        <v>0</v>
      </c>
      <c r="BJ263" s="18" t="s">
        <v>136</v>
      </c>
      <c r="BK263" s="159">
        <f t="shared" si="6"/>
        <v>0</v>
      </c>
    </row>
    <row r="264" spans="1:63" s="2" customFormat="1" ht="16.350000000000001" customHeight="1">
      <c r="A264" s="33"/>
      <c r="B264" s="34"/>
      <c r="C264" s="204" t="s">
        <v>1</v>
      </c>
      <c r="D264" s="204" t="s">
        <v>131</v>
      </c>
      <c r="E264" s="205" t="s">
        <v>1</v>
      </c>
      <c r="F264" s="206" t="s">
        <v>1</v>
      </c>
      <c r="G264" s="207" t="s">
        <v>1</v>
      </c>
      <c r="H264" s="208"/>
      <c r="I264" s="208"/>
      <c r="J264" s="209">
        <f t="shared" si="0"/>
        <v>0</v>
      </c>
      <c r="K264" s="210"/>
      <c r="L264" s="34"/>
      <c r="M264" s="211" t="s">
        <v>1</v>
      </c>
      <c r="N264" s="212" t="s">
        <v>42</v>
      </c>
      <c r="O264" s="59"/>
      <c r="P264" s="59"/>
      <c r="Q264" s="59"/>
      <c r="R264" s="59"/>
      <c r="S264" s="59"/>
      <c r="T264" s="60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T264" s="18" t="s">
        <v>498</v>
      </c>
      <c r="AU264" s="18" t="s">
        <v>6</v>
      </c>
      <c r="AY264" s="18" t="s">
        <v>498</v>
      </c>
      <c r="BE264" s="159">
        <f t="shared" si="1"/>
        <v>0</v>
      </c>
      <c r="BF264" s="159">
        <f t="shared" si="2"/>
        <v>0</v>
      </c>
      <c r="BG264" s="159">
        <f t="shared" si="3"/>
        <v>0</v>
      </c>
      <c r="BH264" s="159">
        <f t="shared" si="4"/>
        <v>0</v>
      </c>
      <c r="BI264" s="159">
        <f t="shared" si="5"/>
        <v>0</v>
      </c>
      <c r="BJ264" s="18" t="s">
        <v>136</v>
      </c>
      <c r="BK264" s="159">
        <f t="shared" si="6"/>
        <v>0</v>
      </c>
    </row>
    <row r="265" spans="1:63" s="2" customFormat="1" ht="16.350000000000001" customHeight="1">
      <c r="A265" s="33"/>
      <c r="B265" s="34"/>
      <c r="C265" s="204" t="s">
        <v>1</v>
      </c>
      <c r="D265" s="204" t="s">
        <v>131</v>
      </c>
      <c r="E265" s="205" t="s">
        <v>1</v>
      </c>
      <c r="F265" s="206" t="s">
        <v>1</v>
      </c>
      <c r="G265" s="207" t="s">
        <v>1</v>
      </c>
      <c r="H265" s="208"/>
      <c r="I265" s="208"/>
      <c r="J265" s="209">
        <f t="shared" si="0"/>
        <v>0</v>
      </c>
      <c r="K265" s="210"/>
      <c r="L265" s="34"/>
      <c r="M265" s="211" t="s">
        <v>1</v>
      </c>
      <c r="N265" s="212" t="s">
        <v>42</v>
      </c>
      <c r="O265" s="59"/>
      <c r="P265" s="59"/>
      <c r="Q265" s="59"/>
      <c r="R265" s="59"/>
      <c r="S265" s="59"/>
      <c r="T265" s="60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T265" s="18" t="s">
        <v>498</v>
      </c>
      <c r="AU265" s="18" t="s">
        <v>6</v>
      </c>
      <c r="AY265" s="18" t="s">
        <v>498</v>
      </c>
      <c r="BE265" s="159">
        <f t="shared" si="1"/>
        <v>0</v>
      </c>
      <c r="BF265" s="159">
        <f t="shared" si="2"/>
        <v>0</v>
      </c>
      <c r="BG265" s="159">
        <f t="shared" si="3"/>
        <v>0</v>
      </c>
      <c r="BH265" s="159">
        <f t="shared" si="4"/>
        <v>0</v>
      </c>
      <c r="BI265" s="159">
        <f t="shared" si="5"/>
        <v>0</v>
      </c>
      <c r="BJ265" s="18" t="s">
        <v>136</v>
      </c>
      <c r="BK265" s="159">
        <f t="shared" si="6"/>
        <v>0</v>
      </c>
    </row>
    <row r="266" spans="1:63" s="2" customFormat="1" ht="16.350000000000001" customHeight="1">
      <c r="A266" s="33"/>
      <c r="B266" s="34"/>
      <c r="C266" s="204" t="s">
        <v>1</v>
      </c>
      <c r="D266" s="204" t="s">
        <v>131</v>
      </c>
      <c r="E266" s="205" t="s">
        <v>1</v>
      </c>
      <c r="F266" s="206" t="s">
        <v>1</v>
      </c>
      <c r="G266" s="207" t="s">
        <v>1</v>
      </c>
      <c r="H266" s="208"/>
      <c r="I266" s="208"/>
      <c r="J266" s="209">
        <f t="shared" si="0"/>
        <v>0</v>
      </c>
      <c r="K266" s="210"/>
      <c r="L266" s="34"/>
      <c r="M266" s="211" t="s">
        <v>1</v>
      </c>
      <c r="N266" s="212" t="s">
        <v>42</v>
      </c>
      <c r="O266" s="59"/>
      <c r="P266" s="59"/>
      <c r="Q266" s="59"/>
      <c r="R266" s="59"/>
      <c r="S266" s="59"/>
      <c r="T266" s="60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T266" s="18" t="s">
        <v>498</v>
      </c>
      <c r="AU266" s="18" t="s">
        <v>6</v>
      </c>
      <c r="AY266" s="18" t="s">
        <v>498</v>
      </c>
      <c r="BE266" s="159">
        <f t="shared" si="1"/>
        <v>0</v>
      </c>
      <c r="BF266" s="159">
        <f t="shared" si="2"/>
        <v>0</v>
      </c>
      <c r="BG266" s="159">
        <f t="shared" si="3"/>
        <v>0</v>
      </c>
      <c r="BH266" s="159">
        <f t="shared" si="4"/>
        <v>0</v>
      </c>
      <c r="BI266" s="159">
        <f t="shared" si="5"/>
        <v>0</v>
      </c>
      <c r="BJ266" s="18" t="s">
        <v>136</v>
      </c>
      <c r="BK266" s="159">
        <f t="shared" si="6"/>
        <v>0</v>
      </c>
    </row>
    <row r="267" spans="1:63" s="2" customFormat="1" ht="16.350000000000001" customHeight="1">
      <c r="A267" s="33"/>
      <c r="B267" s="34"/>
      <c r="C267" s="204" t="s">
        <v>1</v>
      </c>
      <c r="D267" s="204" t="s">
        <v>131</v>
      </c>
      <c r="E267" s="205" t="s">
        <v>1</v>
      </c>
      <c r="F267" s="206" t="s">
        <v>1</v>
      </c>
      <c r="G267" s="207" t="s">
        <v>1</v>
      </c>
      <c r="H267" s="208"/>
      <c r="I267" s="208"/>
      <c r="J267" s="209">
        <f t="shared" si="0"/>
        <v>0</v>
      </c>
      <c r="K267" s="210"/>
      <c r="L267" s="34"/>
      <c r="M267" s="211" t="s">
        <v>1</v>
      </c>
      <c r="N267" s="212" t="s">
        <v>42</v>
      </c>
      <c r="O267" s="59"/>
      <c r="P267" s="59"/>
      <c r="Q267" s="59"/>
      <c r="R267" s="59"/>
      <c r="S267" s="59"/>
      <c r="T267" s="60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T267" s="18" t="s">
        <v>498</v>
      </c>
      <c r="AU267" s="18" t="s">
        <v>6</v>
      </c>
      <c r="AY267" s="18" t="s">
        <v>498</v>
      </c>
      <c r="BE267" s="159">
        <f t="shared" si="1"/>
        <v>0</v>
      </c>
      <c r="BF267" s="159">
        <f t="shared" si="2"/>
        <v>0</v>
      </c>
      <c r="BG267" s="159">
        <f t="shared" si="3"/>
        <v>0</v>
      </c>
      <c r="BH267" s="159">
        <f t="shared" si="4"/>
        <v>0</v>
      </c>
      <c r="BI267" s="159">
        <f t="shared" si="5"/>
        <v>0</v>
      </c>
      <c r="BJ267" s="18" t="s">
        <v>136</v>
      </c>
      <c r="BK267" s="159">
        <f t="shared" si="6"/>
        <v>0</v>
      </c>
    </row>
    <row r="268" spans="1:63" s="2" customFormat="1" ht="16.350000000000001" customHeight="1">
      <c r="A268" s="33"/>
      <c r="B268" s="34"/>
      <c r="C268" s="204" t="s">
        <v>1</v>
      </c>
      <c r="D268" s="204" t="s">
        <v>131</v>
      </c>
      <c r="E268" s="205" t="s">
        <v>1</v>
      </c>
      <c r="F268" s="206" t="s">
        <v>1</v>
      </c>
      <c r="G268" s="207" t="s">
        <v>1</v>
      </c>
      <c r="H268" s="208"/>
      <c r="I268" s="208"/>
      <c r="J268" s="209">
        <f t="shared" si="0"/>
        <v>0</v>
      </c>
      <c r="K268" s="210"/>
      <c r="L268" s="34"/>
      <c r="M268" s="211" t="s">
        <v>1</v>
      </c>
      <c r="N268" s="212" t="s">
        <v>42</v>
      </c>
      <c r="O268" s="59"/>
      <c r="P268" s="59"/>
      <c r="Q268" s="59"/>
      <c r="R268" s="59"/>
      <c r="S268" s="59"/>
      <c r="T268" s="60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T268" s="18" t="s">
        <v>498</v>
      </c>
      <c r="AU268" s="18" t="s">
        <v>6</v>
      </c>
      <c r="AY268" s="18" t="s">
        <v>498</v>
      </c>
      <c r="BE268" s="159">
        <f t="shared" si="1"/>
        <v>0</v>
      </c>
      <c r="BF268" s="159">
        <f t="shared" si="2"/>
        <v>0</v>
      </c>
      <c r="BG268" s="159">
        <f t="shared" si="3"/>
        <v>0</v>
      </c>
      <c r="BH268" s="159">
        <f t="shared" si="4"/>
        <v>0</v>
      </c>
      <c r="BI268" s="159">
        <f t="shared" si="5"/>
        <v>0</v>
      </c>
      <c r="BJ268" s="18" t="s">
        <v>136</v>
      </c>
      <c r="BK268" s="159">
        <f t="shared" si="6"/>
        <v>0</v>
      </c>
    </row>
    <row r="269" spans="1:63" s="2" customFormat="1" ht="16.350000000000001" customHeight="1">
      <c r="A269" s="33"/>
      <c r="B269" s="34"/>
      <c r="C269" s="204" t="s">
        <v>1</v>
      </c>
      <c r="D269" s="204" t="s">
        <v>131</v>
      </c>
      <c r="E269" s="205" t="s">
        <v>1</v>
      </c>
      <c r="F269" s="206" t="s">
        <v>1</v>
      </c>
      <c r="G269" s="207" t="s">
        <v>1</v>
      </c>
      <c r="H269" s="208"/>
      <c r="I269" s="208"/>
      <c r="J269" s="209">
        <f t="shared" si="0"/>
        <v>0</v>
      </c>
      <c r="K269" s="210"/>
      <c r="L269" s="34"/>
      <c r="M269" s="211" t="s">
        <v>1</v>
      </c>
      <c r="N269" s="212" t="s">
        <v>42</v>
      </c>
      <c r="O269" s="59"/>
      <c r="P269" s="59"/>
      <c r="Q269" s="59"/>
      <c r="R269" s="59"/>
      <c r="S269" s="59"/>
      <c r="T269" s="60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T269" s="18" t="s">
        <v>498</v>
      </c>
      <c r="AU269" s="18" t="s">
        <v>6</v>
      </c>
      <c r="AY269" s="18" t="s">
        <v>498</v>
      </c>
      <c r="BE269" s="159">
        <f t="shared" si="1"/>
        <v>0</v>
      </c>
      <c r="BF269" s="159">
        <f t="shared" si="2"/>
        <v>0</v>
      </c>
      <c r="BG269" s="159">
        <f t="shared" si="3"/>
        <v>0</v>
      </c>
      <c r="BH269" s="159">
        <f t="shared" si="4"/>
        <v>0</v>
      </c>
      <c r="BI269" s="159">
        <f t="shared" si="5"/>
        <v>0</v>
      </c>
      <c r="BJ269" s="18" t="s">
        <v>136</v>
      </c>
      <c r="BK269" s="159">
        <f t="shared" si="6"/>
        <v>0</v>
      </c>
    </row>
    <row r="270" spans="1:63" s="2" customFormat="1" ht="16.350000000000001" customHeight="1">
      <c r="A270" s="33"/>
      <c r="B270" s="34"/>
      <c r="C270" s="204" t="s">
        <v>1</v>
      </c>
      <c r="D270" s="204" t="s">
        <v>131</v>
      </c>
      <c r="E270" s="205" t="s">
        <v>1</v>
      </c>
      <c r="F270" s="206" t="s">
        <v>1</v>
      </c>
      <c r="G270" s="207" t="s">
        <v>1</v>
      </c>
      <c r="H270" s="208"/>
      <c r="I270" s="208"/>
      <c r="J270" s="209">
        <f t="shared" si="0"/>
        <v>0</v>
      </c>
      <c r="K270" s="210"/>
      <c r="L270" s="34"/>
      <c r="M270" s="211" t="s">
        <v>1</v>
      </c>
      <c r="N270" s="212" t="s">
        <v>42</v>
      </c>
      <c r="O270" s="59"/>
      <c r="P270" s="59"/>
      <c r="Q270" s="59"/>
      <c r="R270" s="59"/>
      <c r="S270" s="59"/>
      <c r="T270" s="60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T270" s="18" t="s">
        <v>498</v>
      </c>
      <c r="AU270" s="18" t="s">
        <v>6</v>
      </c>
      <c r="AY270" s="18" t="s">
        <v>498</v>
      </c>
      <c r="BE270" s="159">
        <f t="shared" si="1"/>
        <v>0</v>
      </c>
      <c r="BF270" s="159">
        <f t="shared" si="2"/>
        <v>0</v>
      </c>
      <c r="BG270" s="159">
        <f t="shared" si="3"/>
        <v>0</v>
      </c>
      <c r="BH270" s="159">
        <f t="shared" si="4"/>
        <v>0</v>
      </c>
      <c r="BI270" s="159">
        <f t="shared" si="5"/>
        <v>0</v>
      </c>
      <c r="BJ270" s="18" t="s">
        <v>136</v>
      </c>
      <c r="BK270" s="159">
        <f t="shared" si="6"/>
        <v>0</v>
      </c>
    </row>
    <row r="271" spans="1:63" s="2" customFormat="1" ht="16.350000000000001" customHeight="1">
      <c r="A271" s="33"/>
      <c r="B271" s="34"/>
      <c r="C271" s="204" t="s">
        <v>1</v>
      </c>
      <c r="D271" s="204" t="s">
        <v>131</v>
      </c>
      <c r="E271" s="205" t="s">
        <v>1</v>
      </c>
      <c r="F271" s="206" t="s">
        <v>1</v>
      </c>
      <c r="G271" s="207" t="s">
        <v>1</v>
      </c>
      <c r="H271" s="208"/>
      <c r="I271" s="208"/>
      <c r="J271" s="209">
        <f t="shared" si="0"/>
        <v>0</v>
      </c>
      <c r="K271" s="210"/>
      <c r="L271" s="34"/>
      <c r="M271" s="211" t="s">
        <v>1</v>
      </c>
      <c r="N271" s="212" t="s">
        <v>42</v>
      </c>
      <c r="O271" s="59"/>
      <c r="P271" s="59"/>
      <c r="Q271" s="59"/>
      <c r="R271" s="59"/>
      <c r="S271" s="59"/>
      <c r="T271" s="60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T271" s="18" t="s">
        <v>498</v>
      </c>
      <c r="AU271" s="18" t="s">
        <v>6</v>
      </c>
      <c r="AY271" s="18" t="s">
        <v>498</v>
      </c>
      <c r="BE271" s="159">
        <f t="shared" si="1"/>
        <v>0</v>
      </c>
      <c r="BF271" s="159">
        <f t="shared" si="2"/>
        <v>0</v>
      </c>
      <c r="BG271" s="159">
        <f t="shared" si="3"/>
        <v>0</v>
      </c>
      <c r="BH271" s="159">
        <f t="shared" si="4"/>
        <v>0</v>
      </c>
      <c r="BI271" s="159">
        <f t="shared" si="5"/>
        <v>0</v>
      </c>
      <c r="BJ271" s="18" t="s">
        <v>136</v>
      </c>
      <c r="BK271" s="159">
        <f t="shared" si="6"/>
        <v>0</v>
      </c>
    </row>
    <row r="272" spans="1:63" s="2" customFormat="1" ht="16.350000000000001" customHeight="1">
      <c r="A272" s="33"/>
      <c r="B272" s="34"/>
      <c r="C272" s="204" t="s">
        <v>1</v>
      </c>
      <c r="D272" s="204" t="s">
        <v>131</v>
      </c>
      <c r="E272" s="205" t="s">
        <v>1</v>
      </c>
      <c r="F272" s="206" t="s">
        <v>1</v>
      </c>
      <c r="G272" s="207" t="s">
        <v>1</v>
      </c>
      <c r="H272" s="208"/>
      <c r="I272" s="208"/>
      <c r="J272" s="209">
        <f t="shared" si="0"/>
        <v>0</v>
      </c>
      <c r="K272" s="210"/>
      <c r="L272" s="34"/>
      <c r="M272" s="211" t="s">
        <v>1</v>
      </c>
      <c r="N272" s="212" t="s">
        <v>42</v>
      </c>
      <c r="O272" s="59"/>
      <c r="P272" s="59"/>
      <c r="Q272" s="59"/>
      <c r="R272" s="59"/>
      <c r="S272" s="59"/>
      <c r="T272" s="60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T272" s="18" t="s">
        <v>498</v>
      </c>
      <c r="AU272" s="18" t="s">
        <v>6</v>
      </c>
      <c r="AY272" s="18" t="s">
        <v>498</v>
      </c>
      <c r="BE272" s="159">
        <f t="shared" si="1"/>
        <v>0</v>
      </c>
      <c r="BF272" s="159">
        <f t="shared" si="2"/>
        <v>0</v>
      </c>
      <c r="BG272" s="159">
        <f t="shared" si="3"/>
        <v>0</v>
      </c>
      <c r="BH272" s="159">
        <f t="shared" si="4"/>
        <v>0</v>
      </c>
      <c r="BI272" s="159">
        <f t="shared" si="5"/>
        <v>0</v>
      </c>
      <c r="BJ272" s="18" t="s">
        <v>136</v>
      </c>
      <c r="BK272" s="159">
        <f t="shared" si="6"/>
        <v>0</v>
      </c>
    </row>
    <row r="273" spans="1:63" s="2" customFormat="1" ht="16.350000000000001" customHeight="1">
      <c r="A273" s="33"/>
      <c r="B273" s="34"/>
      <c r="C273" s="204" t="s">
        <v>1</v>
      </c>
      <c r="D273" s="204" t="s">
        <v>131</v>
      </c>
      <c r="E273" s="205" t="s">
        <v>1</v>
      </c>
      <c r="F273" s="206" t="s">
        <v>1</v>
      </c>
      <c r="G273" s="207" t="s">
        <v>1</v>
      </c>
      <c r="H273" s="208"/>
      <c r="I273" s="208"/>
      <c r="J273" s="209">
        <f t="shared" si="0"/>
        <v>0</v>
      </c>
      <c r="K273" s="210"/>
      <c r="L273" s="34"/>
      <c r="M273" s="211" t="s">
        <v>1</v>
      </c>
      <c r="N273" s="212" t="s">
        <v>42</v>
      </c>
      <c r="O273" s="59"/>
      <c r="P273" s="59"/>
      <c r="Q273" s="59"/>
      <c r="R273" s="59"/>
      <c r="S273" s="59"/>
      <c r="T273" s="60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T273" s="18" t="s">
        <v>498</v>
      </c>
      <c r="AU273" s="18" t="s">
        <v>6</v>
      </c>
      <c r="AY273" s="18" t="s">
        <v>498</v>
      </c>
      <c r="BE273" s="159">
        <f t="shared" si="1"/>
        <v>0</v>
      </c>
      <c r="BF273" s="159">
        <f t="shared" si="2"/>
        <v>0</v>
      </c>
      <c r="BG273" s="159">
        <f t="shared" si="3"/>
        <v>0</v>
      </c>
      <c r="BH273" s="159">
        <f t="shared" si="4"/>
        <v>0</v>
      </c>
      <c r="BI273" s="159">
        <f t="shared" si="5"/>
        <v>0</v>
      </c>
      <c r="BJ273" s="18" t="s">
        <v>136</v>
      </c>
      <c r="BK273" s="159">
        <f t="shared" si="6"/>
        <v>0</v>
      </c>
    </row>
    <row r="274" spans="1:63" s="2" customFormat="1" ht="16.350000000000001" customHeight="1">
      <c r="A274" s="33"/>
      <c r="B274" s="34"/>
      <c r="C274" s="204" t="s">
        <v>1</v>
      </c>
      <c r="D274" s="204" t="s">
        <v>131</v>
      </c>
      <c r="E274" s="205" t="s">
        <v>1</v>
      </c>
      <c r="F274" s="206" t="s">
        <v>1</v>
      </c>
      <c r="G274" s="207" t="s">
        <v>1</v>
      </c>
      <c r="H274" s="208"/>
      <c r="I274" s="208"/>
      <c r="J274" s="209">
        <f t="shared" si="0"/>
        <v>0</v>
      </c>
      <c r="K274" s="210"/>
      <c r="L274" s="34"/>
      <c r="M274" s="211" t="s">
        <v>1</v>
      </c>
      <c r="N274" s="212" t="s">
        <v>42</v>
      </c>
      <c r="O274" s="59"/>
      <c r="P274" s="59"/>
      <c r="Q274" s="59"/>
      <c r="R274" s="59"/>
      <c r="S274" s="59"/>
      <c r="T274" s="60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T274" s="18" t="s">
        <v>498</v>
      </c>
      <c r="AU274" s="18" t="s">
        <v>6</v>
      </c>
      <c r="AY274" s="18" t="s">
        <v>498</v>
      </c>
      <c r="BE274" s="159">
        <f t="shared" si="1"/>
        <v>0</v>
      </c>
      <c r="BF274" s="159">
        <f t="shared" si="2"/>
        <v>0</v>
      </c>
      <c r="BG274" s="159">
        <f t="shared" si="3"/>
        <v>0</v>
      </c>
      <c r="BH274" s="159">
        <f t="shared" si="4"/>
        <v>0</v>
      </c>
      <c r="BI274" s="159">
        <f t="shared" si="5"/>
        <v>0</v>
      </c>
      <c r="BJ274" s="18" t="s">
        <v>136</v>
      </c>
      <c r="BK274" s="159">
        <f t="shared" si="6"/>
        <v>0</v>
      </c>
    </row>
    <row r="275" spans="1:63" s="2" customFormat="1" ht="16.350000000000001" customHeight="1">
      <c r="A275" s="33"/>
      <c r="B275" s="34"/>
      <c r="C275" s="204" t="s">
        <v>1</v>
      </c>
      <c r="D275" s="204" t="s">
        <v>131</v>
      </c>
      <c r="E275" s="205" t="s">
        <v>1</v>
      </c>
      <c r="F275" s="206" t="s">
        <v>1</v>
      </c>
      <c r="G275" s="207" t="s">
        <v>1</v>
      </c>
      <c r="H275" s="208"/>
      <c r="I275" s="208"/>
      <c r="J275" s="209">
        <f t="shared" si="0"/>
        <v>0</v>
      </c>
      <c r="K275" s="210"/>
      <c r="L275" s="34"/>
      <c r="M275" s="211" t="s">
        <v>1</v>
      </c>
      <c r="N275" s="212" t="s">
        <v>42</v>
      </c>
      <c r="O275" s="59"/>
      <c r="P275" s="59"/>
      <c r="Q275" s="59"/>
      <c r="R275" s="59"/>
      <c r="S275" s="59"/>
      <c r="T275" s="60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T275" s="18" t="s">
        <v>498</v>
      </c>
      <c r="AU275" s="18" t="s">
        <v>6</v>
      </c>
      <c r="AY275" s="18" t="s">
        <v>498</v>
      </c>
      <c r="BE275" s="159">
        <f t="shared" si="1"/>
        <v>0</v>
      </c>
      <c r="BF275" s="159">
        <f t="shared" si="2"/>
        <v>0</v>
      </c>
      <c r="BG275" s="159">
        <f t="shared" si="3"/>
        <v>0</v>
      </c>
      <c r="BH275" s="159">
        <f t="shared" si="4"/>
        <v>0</v>
      </c>
      <c r="BI275" s="159">
        <f t="shared" si="5"/>
        <v>0</v>
      </c>
      <c r="BJ275" s="18" t="s">
        <v>136</v>
      </c>
      <c r="BK275" s="159">
        <f t="shared" si="6"/>
        <v>0</v>
      </c>
    </row>
    <row r="276" spans="1:63" s="2" customFormat="1" ht="16.350000000000001" customHeight="1">
      <c r="A276" s="33"/>
      <c r="B276" s="34"/>
      <c r="C276" s="204" t="s">
        <v>1</v>
      </c>
      <c r="D276" s="204" t="s">
        <v>131</v>
      </c>
      <c r="E276" s="205" t="s">
        <v>1</v>
      </c>
      <c r="F276" s="206" t="s">
        <v>1</v>
      </c>
      <c r="G276" s="207" t="s">
        <v>1</v>
      </c>
      <c r="H276" s="208"/>
      <c r="I276" s="208"/>
      <c r="J276" s="209">
        <f t="shared" si="0"/>
        <v>0</v>
      </c>
      <c r="K276" s="210"/>
      <c r="L276" s="34"/>
      <c r="M276" s="211" t="s">
        <v>1</v>
      </c>
      <c r="N276" s="212" t="s">
        <v>42</v>
      </c>
      <c r="O276" s="59"/>
      <c r="P276" s="59"/>
      <c r="Q276" s="59"/>
      <c r="R276" s="59"/>
      <c r="S276" s="59"/>
      <c r="T276" s="60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T276" s="18" t="s">
        <v>498</v>
      </c>
      <c r="AU276" s="18" t="s">
        <v>6</v>
      </c>
      <c r="AY276" s="18" t="s">
        <v>498</v>
      </c>
      <c r="BE276" s="159">
        <f t="shared" si="1"/>
        <v>0</v>
      </c>
      <c r="BF276" s="159">
        <f t="shared" si="2"/>
        <v>0</v>
      </c>
      <c r="BG276" s="159">
        <f t="shared" si="3"/>
        <v>0</v>
      </c>
      <c r="BH276" s="159">
        <f t="shared" si="4"/>
        <v>0</v>
      </c>
      <c r="BI276" s="159">
        <f t="shared" si="5"/>
        <v>0</v>
      </c>
      <c r="BJ276" s="18" t="s">
        <v>136</v>
      </c>
      <c r="BK276" s="159">
        <f t="shared" si="6"/>
        <v>0</v>
      </c>
    </row>
    <row r="277" spans="1:63" s="2" customFormat="1" ht="16.350000000000001" customHeight="1">
      <c r="A277" s="33"/>
      <c r="B277" s="34"/>
      <c r="C277" s="204" t="s">
        <v>1</v>
      </c>
      <c r="D277" s="204" t="s">
        <v>131</v>
      </c>
      <c r="E277" s="205" t="s">
        <v>1</v>
      </c>
      <c r="F277" s="206" t="s">
        <v>1</v>
      </c>
      <c r="G277" s="207" t="s">
        <v>1</v>
      </c>
      <c r="H277" s="208"/>
      <c r="I277" s="208"/>
      <c r="J277" s="209">
        <f t="shared" si="0"/>
        <v>0</v>
      </c>
      <c r="K277" s="210"/>
      <c r="L277" s="34"/>
      <c r="M277" s="211" t="s">
        <v>1</v>
      </c>
      <c r="N277" s="212" t="s">
        <v>42</v>
      </c>
      <c r="O277" s="59"/>
      <c r="P277" s="59"/>
      <c r="Q277" s="59"/>
      <c r="R277" s="59"/>
      <c r="S277" s="59"/>
      <c r="T277" s="60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T277" s="18" t="s">
        <v>498</v>
      </c>
      <c r="AU277" s="18" t="s">
        <v>6</v>
      </c>
      <c r="AY277" s="18" t="s">
        <v>498</v>
      </c>
      <c r="BE277" s="159">
        <f t="shared" si="1"/>
        <v>0</v>
      </c>
      <c r="BF277" s="159">
        <f t="shared" si="2"/>
        <v>0</v>
      </c>
      <c r="BG277" s="159">
        <f t="shared" si="3"/>
        <v>0</v>
      </c>
      <c r="BH277" s="159">
        <f t="shared" si="4"/>
        <v>0</v>
      </c>
      <c r="BI277" s="159">
        <f t="shared" si="5"/>
        <v>0</v>
      </c>
      <c r="BJ277" s="18" t="s">
        <v>136</v>
      </c>
      <c r="BK277" s="159">
        <f t="shared" si="6"/>
        <v>0</v>
      </c>
    </row>
    <row r="278" spans="1:63" s="2" customFormat="1" ht="16.350000000000001" customHeight="1">
      <c r="A278" s="33"/>
      <c r="B278" s="34"/>
      <c r="C278" s="204" t="s">
        <v>1</v>
      </c>
      <c r="D278" s="204" t="s">
        <v>131</v>
      </c>
      <c r="E278" s="205" t="s">
        <v>1</v>
      </c>
      <c r="F278" s="206" t="s">
        <v>1</v>
      </c>
      <c r="G278" s="207" t="s">
        <v>1</v>
      </c>
      <c r="H278" s="208"/>
      <c r="I278" s="208"/>
      <c r="J278" s="209">
        <f t="shared" si="0"/>
        <v>0</v>
      </c>
      <c r="K278" s="210"/>
      <c r="L278" s="34"/>
      <c r="M278" s="211" t="s">
        <v>1</v>
      </c>
      <c r="N278" s="212" t="s">
        <v>42</v>
      </c>
      <c r="O278" s="59"/>
      <c r="P278" s="59"/>
      <c r="Q278" s="59"/>
      <c r="R278" s="59"/>
      <c r="S278" s="59"/>
      <c r="T278" s="60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T278" s="18" t="s">
        <v>498</v>
      </c>
      <c r="AU278" s="18" t="s">
        <v>6</v>
      </c>
      <c r="AY278" s="18" t="s">
        <v>498</v>
      </c>
      <c r="BE278" s="159">
        <f t="shared" si="1"/>
        <v>0</v>
      </c>
      <c r="BF278" s="159">
        <f t="shared" si="2"/>
        <v>0</v>
      </c>
      <c r="BG278" s="159">
        <f t="shared" si="3"/>
        <v>0</v>
      </c>
      <c r="BH278" s="159">
        <f t="shared" si="4"/>
        <v>0</v>
      </c>
      <c r="BI278" s="159">
        <f t="shared" si="5"/>
        <v>0</v>
      </c>
      <c r="BJ278" s="18" t="s">
        <v>136</v>
      </c>
      <c r="BK278" s="159">
        <f t="shared" si="6"/>
        <v>0</v>
      </c>
    </row>
    <row r="279" spans="1:63" s="2" customFormat="1" ht="16.350000000000001" customHeight="1">
      <c r="A279" s="33"/>
      <c r="B279" s="34"/>
      <c r="C279" s="204" t="s">
        <v>1</v>
      </c>
      <c r="D279" s="204" t="s">
        <v>131</v>
      </c>
      <c r="E279" s="205" t="s">
        <v>1</v>
      </c>
      <c r="F279" s="206" t="s">
        <v>1</v>
      </c>
      <c r="G279" s="207" t="s">
        <v>1</v>
      </c>
      <c r="H279" s="208"/>
      <c r="I279" s="208"/>
      <c r="J279" s="209">
        <f t="shared" si="0"/>
        <v>0</v>
      </c>
      <c r="K279" s="210"/>
      <c r="L279" s="34"/>
      <c r="M279" s="211" t="s">
        <v>1</v>
      </c>
      <c r="N279" s="212" t="s">
        <v>42</v>
      </c>
      <c r="O279" s="59"/>
      <c r="P279" s="59"/>
      <c r="Q279" s="59"/>
      <c r="R279" s="59"/>
      <c r="S279" s="59"/>
      <c r="T279" s="60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T279" s="18" t="s">
        <v>498</v>
      </c>
      <c r="AU279" s="18" t="s">
        <v>6</v>
      </c>
      <c r="AY279" s="18" t="s">
        <v>498</v>
      </c>
      <c r="BE279" s="159">
        <f t="shared" si="1"/>
        <v>0</v>
      </c>
      <c r="BF279" s="159">
        <f t="shared" si="2"/>
        <v>0</v>
      </c>
      <c r="BG279" s="159">
        <f t="shared" si="3"/>
        <v>0</v>
      </c>
      <c r="BH279" s="159">
        <f t="shared" si="4"/>
        <v>0</v>
      </c>
      <c r="BI279" s="159">
        <f t="shared" si="5"/>
        <v>0</v>
      </c>
      <c r="BJ279" s="18" t="s">
        <v>136</v>
      </c>
      <c r="BK279" s="159">
        <f t="shared" si="6"/>
        <v>0</v>
      </c>
    </row>
    <row r="280" spans="1:63" s="2" customFormat="1" ht="16.350000000000001" customHeight="1">
      <c r="A280" s="33"/>
      <c r="B280" s="34"/>
      <c r="C280" s="204" t="s">
        <v>1</v>
      </c>
      <c r="D280" s="204" t="s">
        <v>131</v>
      </c>
      <c r="E280" s="205" t="s">
        <v>1</v>
      </c>
      <c r="F280" s="206" t="s">
        <v>1</v>
      </c>
      <c r="G280" s="207" t="s">
        <v>1</v>
      </c>
      <c r="H280" s="208"/>
      <c r="I280" s="208"/>
      <c r="J280" s="209">
        <f t="shared" si="0"/>
        <v>0</v>
      </c>
      <c r="K280" s="210"/>
      <c r="L280" s="34"/>
      <c r="M280" s="211" t="s">
        <v>1</v>
      </c>
      <c r="N280" s="212" t="s">
        <v>42</v>
      </c>
      <c r="O280" s="59"/>
      <c r="P280" s="59"/>
      <c r="Q280" s="59"/>
      <c r="R280" s="59"/>
      <c r="S280" s="59"/>
      <c r="T280" s="60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T280" s="18" t="s">
        <v>498</v>
      </c>
      <c r="AU280" s="18" t="s">
        <v>6</v>
      </c>
      <c r="AY280" s="18" t="s">
        <v>498</v>
      </c>
      <c r="BE280" s="159">
        <f t="shared" si="1"/>
        <v>0</v>
      </c>
      <c r="BF280" s="159">
        <f t="shared" si="2"/>
        <v>0</v>
      </c>
      <c r="BG280" s="159">
        <f t="shared" si="3"/>
        <v>0</v>
      </c>
      <c r="BH280" s="159">
        <f t="shared" si="4"/>
        <v>0</v>
      </c>
      <c r="BI280" s="159">
        <f t="shared" si="5"/>
        <v>0</v>
      </c>
      <c r="BJ280" s="18" t="s">
        <v>136</v>
      </c>
      <c r="BK280" s="159">
        <f t="shared" si="6"/>
        <v>0</v>
      </c>
    </row>
    <row r="281" spans="1:63" s="2" customFormat="1" ht="16.350000000000001" customHeight="1">
      <c r="A281" s="33"/>
      <c r="B281" s="34"/>
      <c r="C281" s="204" t="s">
        <v>1</v>
      </c>
      <c r="D281" s="204" t="s">
        <v>131</v>
      </c>
      <c r="E281" s="205" t="s">
        <v>1</v>
      </c>
      <c r="F281" s="206" t="s">
        <v>1</v>
      </c>
      <c r="G281" s="207" t="s">
        <v>1</v>
      </c>
      <c r="H281" s="208"/>
      <c r="I281" s="208"/>
      <c r="J281" s="209">
        <f t="shared" si="0"/>
        <v>0</v>
      </c>
      <c r="K281" s="210"/>
      <c r="L281" s="34"/>
      <c r="M281" s="211" t="s">
        <v>1</v>
      </c>
      <c r="N281" s="212" t="s">
        <v>42</v>
      </c>
      <c r="O281" s="59"/>
      <c r="P281" s="59"/>
      <c r="Q281" s="59"/>
      <c r="R281" s="59"/>
      <c r="S281" s="59"/>
      <c r="T281" s="60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T281" s="18" t="s">
        <v>498</v>
      </c>
      <c r="AU281" s="18" t="s">
        <v>6</v>
      </c>
      <c r="AY281" s="18" t="s">
        <v>498</v>
      </c>
      <c r="BE281" s="159">
        <f t="shared" si="1"/>
        <v>0</v>
      </c>
      <c r="BF281" s="159">
        <f t="shared" si="2"/>
        <v>0</v>
      </c>
      <c r="BG281" s="159">
        <f t="shared" si="3"/>
        <v>0</v>
      </c>
      <c r="BH281" s="159">
        <f t="shared" si="4"/>
        <v>0</v>
      </c>
      <c r="BI281" s="159">
        <f t="shared" si="5"/>
        <v>0</v>
      </c>
      <c r="BJ281" s="18" t="s">
        <v>136</v>
      </c>
      <c r="BK281" s="159">
        <f t="shared" si="6"/>
        <v>0</v>
      </c>
    </row>
    <row r="282" spans="1:63" s="2" customFormat="1" ht="16.350000000000001" customHeight="1">
      <c r="A282" s="33"/>
      <c r="B282" s="34"/>
      <c r="C282" s="204" t="s">
        <v>1</v>
      </c>
      <c r="D282" s="204" t="s">
        <v>131</v>
      </c>
      <c r="E282" s="205" t="s">
        <v>1</v>
      </c>
      <c r="F282" s="206" t="s">
        <v>1</v>
      </c>
      <c r="G282" s="207" t="s">
        <v>1</v>
      </c>
      <c r="H282" s="208"/>
      <c r="I282" s="208"/>
      <c r="J282" s="209">
        <f t="shared" si="0"/>
        <v>0</v>
      </c>
      <c r="K282" s="210"/>
      <c r="L282" s="34"/>
      <c r="M282" s="211" t="s">
        <v>1</v>
      </c>
      <c r="N282" s="212" t="s">
        <v>42</v>
      </c>
      <c r="O282" s="59"/>
      <c r="P282" s="59"/>
      <c r="Q282" s="59"/>
      <c r="R282" s="59"/>
      <c r="S282" s="59"/>
      <c r="T282" s="60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T282" s="18" t="s">
        <v>498</v>
      </c>
      <c r="AU282" s="18" t="s">
        <v>6</v>
      </c>
      <c r="AY282" s="18" t="s">
        <v>498</v>
      </c>
      <c r="BE282" s="159">
        <f t="shared" si="1"/>
        <v>0</v>
      </c>
      <c r="BF282" s="159">
        <f t="shared" si="2"/>
        <v>0</v>
      </c>
      <c r="BG282" s="159">
        <f t="shared" si="3"/>
        <v>0</v>
      </c>
      <c r="BH282" s="159">
        <f t="shared" si="4"/>
        <v>0</v>
      </c>
      <c r="BI282" s="159">
        <f t="shared" si="5"/>
        <v>0</v>
      </c>
      <c r="BJ282" s="18" t="s">
        <v>136</v>
      </c>
      <c r="BK282" s="159">
        <f t="shared" si="6"/>
        <v>0</v>
      </c>
    </row>
    <row r="283" spans="1:63" s="2" customFormat="1" ht="16.350000000000001" customHeight="1">
      <c r="A283" s="33"/>
      <c r="B283" s="34"/>
      <c r="C283" s="204" t="s">
        <v>1</v>
      </c>
      <c r="D283" s="204" t="s">
        <v>131</v>
      </c>
      <c r="E283" s="205" t="s">
        <v>1</v>
      </c>
      <c r="F283" s="206" t="s">
        <v>1</v>
      </c>
      <c r="G283" s="207" t="s">
        <v>1</v>
      </c>
      <c r="H283" s="208"/>
      <c r="I283" s="208"/>
      <c r="J283" s="209">
        <f t="shared" si="0"/>
        <v>0</v>
      </c>
      <c r="K283" s="210"/>
      <c r="L283" s="34"/>
      <c r="M283" s="211" t="s">
        <v>1</v>
      </c>
      <c r="N283" s="212" t="s">
        <v>42</v>
      </c>
      <c r="O283" s="59"/>
      <c r="P283" s="59"/>
      <c r="Q283" s="59"/>
      <c r="R283" s="59"/>
      <c r="S283" s="59"/>
      <c r="T283" s="60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T283" s="18" t="s">
        <v>498</v>
      </c>
      <c r="AU283" s="18" t="s">
        <v>6</v>
      </c>
      <c r="AY283" s="18" t="s">
        <v>498</v>
      </c>
      <c r="BE283" s="159">
        <f t="shared" si="1"/>
        <v>0</v>
      </c>
      <c r="BF283" s="159">
        <f t="shared" si="2"/>
        <v>0</v>
      </c>
      <c r="BG283" s="159">
        <f t="shared" si="3"/>
        <v>0</v>
      </c>
      <c r="BH283" s="159">
        <f t="shared" si="4"/>
        <v>0</v>
      </c>
      <c r="BI283" s="159">
        <f t="shared" si="5"/>
        <v>0</v>
      </c>
      <c r="BJ283" s="18" t="s">
        <v>136</v>
      </c>
      <c r="BK283" s="159">
        <f t="shared" si="6"/>
        <v>0</v>
      </c>
    </row>
    <row r="284" spans="1:63" s="2" customFormat="1" ht="16.350000000000001" customHeight="1">
      <c r="A284" s="33"/>
      <c r="B284" s="34"/>
      <c r="C284" s="204" t="s">
        <v>1</v>
      </c>
      <c r="D284" s="204" t="s">
        <v>131</v>
      </c>
      <c r="E284" s="205" t="s">
        <v>1</v>
      </c>
      <c r="F284" s="206" t="s">
        <v>1</v>
      </c>
      <c r="G284" s="207" t="s">
        <v>1</v>
      </c>
      <c r="H284" s="208"/>
      <c r="I284" s="208"/>
      <c r="J284" s="209">
        <f t="shared" si="0"/>
        <v>0</v>
      </c>
      <c r="K284" s="210"/>
      <c r="L284" s="34"/>
      <c r="M284" s="211" t="s">
        <v>1</v>
      </c>
      <c r="N284" s="212" t="s">
        <v>42</v>
      </c>
      <c r="O284" s="59"/>
      <c r="P284" s="59"/>
      <c r="Q284" s="59"/>
      <c r="R284" s="59"/>
      <c r="S284" s="59"/>
      <c r="T284" s="60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T284" s="18" t="s">
        <v>498</v>
      </c>
      <c r="AU284" s="18" t="s">
        <v>6</v>
      </c>
      <c r="AY284" s="18" t="s">
        <v>498</v>
      </c>
      <c r="BE284" s="159">
        <f t="shared" si="1"/>
        <v>0</v>
      </c>
      <c r="BF284" s="159">
        <f t="shared" si="2"/>
        <v>0</v>
      </c>
      <c r="BG284" s="159">
        <f t="shared" si="3"/>
        <v>0</v>
      </c>
      <c r="BH284" s="159">
        <f t="shared" si="4"/>
        <v>0</v>
      </c>
      <c r="BI284" s="159">
        <f t="shared" si="5"/>
        <v>0</v>
      </c>
      <c r="BJ284" s="18" t="s">
        <v>136</v>
      </c>
      <c r="BK284" s="159">
        <f t="shared" si="6"/>
        <v>0</v>
      </c>
    </row>
    <row r="285" spans="1:63" s="2" customFormat="1" ht="16.350000000000001" customHeight="1">
      <c r="A285" s="33"/>
      <c r="B285" s="34"/>
      <c r="C285" s="204" t="s">
        <v>1</v>
      </c>
      <c r="D285" s="204" t="s">
        <v>131</v>
      </c>
      <c r="E285" s="205" t="s">
        <v>1</v>
      </c>
      <c r="F285" s="206" t="s">
        <v>1</v>
      </c>
      <c r="G285" s="207" t="s">
        <v>1</v>
      </c>
      <c r="H285" s="208"/>
      <c r="I285" s="208"/>
      <c r="J285" s="209">
        <f t="shared" si="0"/>
        <v>0</v>
      </c>
      <c r="K285" s="210"/>
      <c r="L285" s="34"/>
      <c r="M285" s="211" t="s">
        <v>1</v>
      </c>
      <c r="N285" s="212" t="s">
        <v>42</v>
      </c>
      <c r="O285" s="59"/>
      <c r="P285" s="59"/>
      <c r="Q285" s="59"/>
      <c r="R285" s="59"/>
      <c r="S285" s="59"/>
      <c r="T285" s="60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T285" s="18" t="s">
        <v>498</v>
      </c>
      <c r="AU285" s="18" t="s">
        <v>6</v>
      </c>
      <c r="AY285" s="18" t="s">
        <v>498</v>
      </c>
      <c r="BE285" s="159">
        <f t="shared" si="1"/>
        <v>0</v>
      </c>
      <c r="BF285" s="159">
        <f t="shared" si="2"/>
        <v>0</v>
      </c>
      <c r="BG285" s="159">
        <f t="shared" si="3"/>
        <v>0</v>
      </c>
      <c r="BH285" s="159">
        <f t="shared" si="4"/>
        <v>0</v>
      </c>
      <c r="BI285" s="159">
        <f t="shared" si="5"/>
        <v>0</v>
      </c>
      <c r="BJ285" s="18" t="s">
        <v>136</v>
      </c>
      <c r="BK285" s="159">
        <f t="shared" si="6"/>
        <v>0</v>
      </c>
    </row>
    <row r="286" spans="1:63" s="2" customFormat="1" ht="16.350000000000001" customHeight="1">
      <c r="A286" s="33"/>
      <c r="B286" s="34"/>
      <c r="C286" s="204" t="s">
        <v>1</v>
      </c>
      <c r="D286" s="204" t="s">
        <v>131</v>
      </c>
      <c r="E286" s="205" t="s">
        <v>1</v>
      </c>
      <c r="F286" s="206" t="s">
        <v>1</v>
      </c>
      <c r="G286" s="207" t="s">
        <v>1</v>
      </c>
      <c r="H286" s="208"/>
      <c r="I286" s="208"/>
      <c r="J286" s="209">
        <f t="shared" si="0"/>
        <v>0</v>
      </c>
      <c r="K286" s="210"/>
      <c r="L286" s="34"/>
      <c r="M286" s="211" t="s">
        <v>1</v>
      </c>
      <c r="N286" s="212" t="s">
        <v>42</v>
      </c>
      <c r="O286" s="59"/>
      <c r="P286" s="59"/>
      <c r="Q286" s="59"/>
      <c r="R286" s="59"/>
      <c r="S286" s="59"/>
      <c r="T286" s="60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T286" s="18" t="s">
        <v>498</v>
      </c>
      <c r="AU286" s="18" t="s">
        <v>6</v>
      </c>
      <c r="AY286" s="18" t="s">
        <v>498</v>
      </c>
      <c r="BE286" s="159">
        <f t="shared" si="1"/>
        <v>0</v>
      </c>
      <c r="BF286" s="159">
        <f t="shared" si="2"/>
        <v>0</v>
      </c>
      <c r="BG286" s="159">
        <f t="shared" si="3"/>
        <v>0</v>
      </c>
      <c r="BH286" s="159">
        <f t="shared" si="4"/>
        <v>0</v>
      </c>
      <c r="BI286" s="159">
        <f t="shared" si="5"/>
        <v>0</v>
      </c>
      <c r="BJ286" s="18" t="s">
        <v>136</v>
      </c>
      <c r="BK286" s="159">
        <f t="shared" si="6"/>
        <v>0</v>
      </c>
    </row>
    <row r="287" spans="1:63" s="2" customFormat="1" ht="16.350000000000001" customHeight="1">
      <c r="A287" s="33"/>
      <c r="B287" s="34"/>
      <c r="C287" s="204" t="s">
        <v>1</v>
      </c>
      <c r="D287" s="204" t="s">
        <v>131</v>
      </c>
      <c r="E287" s="205" t="s">
        <v>1</v>
      </c>
      <c r="F287" s="206" t="s">
        <v>1</v>
      </c>
      <c r="G287" s="207" t="s">
        <v>1</v>
      </c>
      <c r="H287" s="208"/>
      <c r="I287" s="208"/>
      <c r="J287" s="209">
        <f t="shared" ref="J287:J305" si="7">BK287</f>
        <v>0</v>
      </c>
      <c r="K287" s="210"/>
      <c r="L287" s="34"/>
      <c r="M287" s="211" t="s">
        <v>1</v>
      </c>
      <c r="N287" s="212" t="s">
        <v>42</v>
      </c>
      <c r="O287" s="59"/>
      <c r="P287" s="59"/>
      <c r="Q287" s="59"/>
      <c r="R287" s="59"/>
      <c r="S287" s="59"/>
      <c r="T287" s="60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T287" s="18" t="s">
        <v>498</v>
      </c>
      <c r="AU287" s="18" t="s">
        <v>6</v>
      </c>
      <c r="AY287" s="18" t="s">
        <v>498</v>
      </c>
      <c r="BE287" s="159">
        <f t="shared" si="1"/>
        <v>0</v>
      </c>
      <c r="BF287" s="159">
        <f t="shared" si="2"/>
        <v>0</v>
      </c>
      <c r="BG287" s="159">
        <f t="shared" si="3"/>
        <v>0</v>
      </c>
      <c r="BH287" s="159">
        <f t="shared" si="4"/>
        <v>0</v>
      </c>
      <c r="BI287" s="159">
        <f t="shared" si="5"/>
        <v>0</v>
      </c>
      <c r="BJ287" s="18" t="s">
        <v>136</v>
      </c>
      <c r="BK287" s="159">
        <f t="shared" si="6"/>
        <v>0</v>
      </c>
    </row>
    <row r="288" spans="1:63" s="2" customFormat="1" ht="16.350000000000001" customHeight="1">
      <c r="A288" s="33"/>
      <c r="B288" s="34"/>
      <c r="C288" s="204" t="s">
        <v>1</v>
      </c>
      <c r="D288" s="204" t="s">
        <v>131</v>
      </c>
      <c r="E288" s="205" t="s">
        <v>1</v>
      </c>
      <c r="F288" s="206" t="s">
        <v>1</v>
      </c>
      <c r="G288" s="207" t="s">
        <v>1</v>
      </c>
      <c r="H288" s="208"/>
      <c r="I288" s="208"/>
      <c r="J288" s="209">
        <f t="shared" si="7"/>
        <v>0</v>
      </c>
      <c r="K288" s="210"/>
      <c r="L288" s="34"/>
      <c r="M288" s="211" t="s">
        <v>1</v>
      </c>
      <c r="N288" s="212" t="s">
        <v>42</v>
      </c>
      <c r="O288" s="59"/>
      <c r="P288" s="59"/>
      <c r="Q288" s="59"/>
      <c r="R288" s="59"/>
      <c r="S288" s="59"/>
      <c r="T288" s="60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T288" s="18" t="s">
        <v>498</v>
      </c>
      <c r="AU288" s="18" t="s">
        <v>6</v>
      </c>
      <c r="AY288" s="18" t="s">
        <v>498</v>
      </c>
      <c r="BE288" s="159">
        <f t="shared" ref="BE288:BE305" si="8">IF(N288="základní",J288,0)</f>
        <v>0</v>
      </c>
      <c r="BF288" s="159">
        <f t="shared" ref="BF288:BF305" si="9">IF(N288="snížená",J288,0)</f>
        <v>0</v>
      </c>
      <c r="BG288" s="159">
        <f t="shared" ref="BG288:BG305" si="10">IF(N288="zákl. přenesená",J288,0)</f>
        <v>0</v>
      </c>
      <c r="BH288" s="159">
        <f t="shared" ref="BH288:BH305" si="11">IF(N288="sníž. přenesená",J288,0)</f>
        <v>0</v>
      </c>
      <c r="BI288" s="159">
        <f t="shared" ref="BI288:BI305" si="12">IF(N288="nulová",J288,0)</f>
        <v>0</v>
      </c>
      <c r="BJ288" s="18" t="s">
        <v>136</v>
      </c>
      <c r="BK288" s="159">
        <f t="shared" ref="BK288:BK305" si="13">I288*H288</f>
        <v>0</v>
      </c>
    </row>
    <row r="289" spans="1:63" s="2" customFormat="1" ht="16.350000000000001" customHeight="1">
      <c r="A289" s="33"/>
      <c r="B289" s="34"/>
      <c r="C289" s="204" t="s">
        <v>1</v>
      </c>
      <c r="D289" s="204" t="s">
        <v>131</v>
      </c>
      <c r="E289" s="205" t="s">
        <v>1</v>
      </c>
      <c r="F289" s="206" t="s">
        <v>1</v>
      </c>
      <c r="G289" s="207" t="s">
        <v>1</v>
      </c>
      <c r="H289" s="208"/>
      <c r="I289" s="208"/>
      <c r="J289" s="209">
        <f t="shared" si="7"/>
        <v>0</v>
      </c>
      <c r="K289" s="210"/>
      <c r="L289" s="34"/>
      <c r="M289" s="211" t="s">
        <v>1</v>
      </c>
      <c r="N289" s="212" t="s">
        <v>42</v>
      </c>
      <c r="O289" s="59"/>
      <c r="P289" s="59"/>
      <c r="Q289" s="59"/>
      <c r="R289" s="59"/>
      <c r="S289" s="59"/>
      <c r="T289" s="60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T289" s="18" t="s">
        <v>498</v>
      </c>
      <c r="AU289" s="18" t="s">
        <v>6</v>
      </c>
      <c r="AY289" s="18" t="s">
        <v>498</v>
      </c>
      <c r="BE289" s="159">
        <f t="shared" si="8"/>
        <v>0</v>
      </c>
      <c r="BF289" s="159">
        <f t="shared" si="9"/>
        <v>0</v>
      </c>
      <c r="BG289" s="159">
        <f t="shared" si="10"/>
        <v>0</v>
      </c>
      <c r="BH289" s="159">
        <f t="shared" si="11"/>
        <v>0</v>
      </c>
      <c r="BI289" s="159">
        <f t="shared" si="12"/>
        <v>0</v>
      </c>
      <c r="BJ289" s="18" t="s">
        <v>136</v>
      </c>
      <c r="BK289" s="159">
        <f t="shared" si="13"/>
        <v>0</v>
      </c>
    </row>
    <row r="290" spans="1:63" s="2" customFormat="1" ht="16.350000000000001" customHeight="1">
      <c r="A290" s="33"/>
      <c r="B290" s="34"/>
      <c r="C290" s="204" t="s">
        <v>1</v>
      </c>
      <c r="D290" s="204" t="s">
        <v>131</v>
      </c>
      <c r="E290" s="205" t="s">
        <v>1</v>
      </c>
      <c r="F290" s="206" t="s">
        <v>1</v>
      </c>
      <c r="G290" s="207" t="s">
        <v>1</v>
      </c>
      <c r="H290" s="208"/>
      <c r="I290" s="208"/>
      <c r="J290" s="209">
        <f t="shared" si="7"/>
        <v>0</v>
      </c>
      <c r="K290" s="210"/>
      <c r="L290" s="34"/>
      <c r="M290" s="211" t="s">
        <v>1</v>
      </c>
      <c r="N290" s="212" t="s">
        <v>42</v>
      </c>
      <c r="O290" s="59"/>
      <c r="P290" s="59"/>
      <c r="Q290" s="59"/>
      <c r="R290" s="59"/>
      <c r="S290" s="59"/>
      <c r="T290" s="60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T290" s="18" t="s">
        <v>498</v>
      </c>
      <c r="AU290" s="18" t="s">
        <v>6</v>
      </c>
      <c r="AY290" s="18" t="s">
        <v>498</v>
      </c>
      <c r="BE290" s="159">
        <f t="shared" si="8"/>
        <v>0</v>
      </c>
      <c r="BF290" s="159">
        <f t="shared" si="9"/>
        <v>0</v>
      </c>
      <c r="BG290" s="159">
        <f t="shared" si="10"/>
        <v>0</v>
      </c>
      <c r="BH290" s="159">
        <f t="shared" si="11"/>
        <v>0</v>
      </c>
      <c r="BI290" s="159">
        <f t="shared" si="12"/>
        <v>0</v>
      </c>
      <c r="BJ290" s="18" t="s">
        <v>136</v>
      </c>
      <c r="BK290" s="159">
        <f t="shared" si="13"/>
        <v>0</v>
      </c>
    </row>
    <row r="291" spans="1:63" s="2" customFormat="1" ht="16.350000000000001" customHeight="1">
      <c r="A291" s="33"/>
      <c r="B291" s="34"/>
      <c r="C291" s="204" t="s">
        <v>1</v>
      </c>
      <c r="D291" s="204" t="s">
        <v>131</v>
      </c>
      <c r="E291" s="205" t="s">
        <v>1</v>
      </c>
      <c r="F291" s="206" t="s">
        <v>1</v>
      </c>
      <c r="G291" s="207" t="s">
        <v>1</v>
      </c>
      <c r="H291" s="208"/>
      <c r="I291" s="208"/>
      <c r="J291" s="209">
        <f t="shared" si="7"/>
        <v>0</v>
      </c>
      <c r="K291" s="210"/>
      <c r="L291" s="34"/>
      <c r="M291" s="211" t="s">
        <v>1</v>
      </c>
      <c r="N291" s="212" t="s">
        <v>42</v>
      </c>
      <c r="O291" s="59"/>
      <c r="P291" s="59"/>
      <c r="Q291" s="59"/>
      <c r="R291" s="59"/>
      <c r="S291" s="59"/>
      <c r="T291" s="60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T291" s="18" t="s">
        <v>498</v>
      </c>
      <c r="AU291" s="18" t="s">
        <v>6</v>
      </c>
      <c r="AY291" s="18" t="s">
        <v>498</v>
      </c>
      <c r="BE291" s="159">
        <f t="shared" si="8"/>
        <v>0</v>
      </c>
      <c r="BF291" s="159">
        <f t="shared" si="9"/>
        <v>0</v>
      </c>
      <c r="BG291" s="159">
        <f t="shared" si="10"/>
        <v>0</v>
      </c>
      <c r="BH291" s="159">
        <f t="shared" si="11"/>
        <v>0</v>
      </c>
      <c r="BI291" s="159">
        <f t="shared" si="12"/>
        <v>0</v>
      </c>
      <c r="BJ291" s="18" t="s">
        <v>136</v>
      </c>
      <c r="BK291" s="159">
        <f t="shared" si="13"/>
        <v>0</v>
      </c>
    </row>
    <row r="292" spans="1:63" s="2" customFormat="1" ht="16.350000000000001" customHeight="1">
      <c r="A292" s="33"/>
      <c r="B292" s="34"/>
      <c r="C292" s="204" t="s">
        <v>1</v>
      </c>
      <c r="D292" s="204" t="s">
        <v>131</v>
      </c>
      <c r="E292" s="205" t="s">
        <v>1</v>
      </c>
      <c r="F292" s="206" t="s">
        <v>1</v>
      </c>
      <c r="G292" s="207" t="s">
        <v>1</v>
      </c>
      <c r="H292" s="208"/>
      <c r="I292" s="208"/>
      <c r="J292" s="209">
        <f t="shared" si="7"/>
        <v>0</v>
      </c>
      <c r="K292" s="210"/>
      <c r="L292" s="34"/>
      <c r="M292" s="211" t="s">
        <v>1</v>
      </c>
      <c r="N292" s="212" t="s">
        <v>42</v>
      </c>
      <c r="O292" s="59"/>
      <c r="P292" s="59"/>
      <c r="Q292" s="59"/>
      <c r="R292" s="59"/>
      <c r="S292" s="59"/>
      <c r="T292" s="60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T292" s="18" t="s">
        <v>498</v>
      </c>
      <c r="AU292" s="18" t="s">
        <v>6</v>
      </c>
      <c r="AY292" s="18" t="s">
        <v>498</v>
      </c>
      <c r="BE292" s="159">
        <f t="shared" si="8"/>
        <v>0</v>
      </c>
      <c r="BF292" s="159">
        <f t="shared" si="9"/>
        <v>0</v>
      </c>
      <c r="BG292" s="159">
        <f t="shared" si="10"/>
        <v>0</v>
      </c>
      <c r="BH292" s="159">
        <f t="shared" si="11"/>
        <v>0</v>
      </c>
      <c r="BI292" s="159">
        <f t="shared" si="12"/>
        <v>0</v>
      </c>
      <c r="BJ292" s="18" t="s">
        <v>136</v>
      </c>
      <c r="BK292" s="159">
        <f t="shared" si="13"/>
        <v>0</v>
      </c>
    </row>
    <row r="293" spans="1:63" s="2" customFormat="1" ht="16.350000000000001" customHeight="1">
      <c r="A293" s="33"/>
      <c r="B293" s="34"/>
      <c r="C293" s="204" t="s">
        <v>1</v>
      </c>
      <c r="D293" s="204" t="s">
        <v>131</v>
      </c>
      <c r="E293" s="205" t="s">
        <v>1</v>
      </c>
      <c r="F293" s="206" t="s">
        <v>1</v>
      </c>
      <c r="G293" s="207" t="s">
        <v>1</v>
      </c>
      <c r="H293" s="208"/>
      <c r="I293" s="208"/>
      <c r="J293" s="209">
        <f t="shared" si="7"/>
        <v>0</v>
      </c>
      <c r="K293" s="210"/>
      <c r="L293" s="34"/>
      <c r="M293" s="211" t="s">
        <v>1</v>
      </c>
      <c r="N293" s="212" t="s">
        <v>42</v>
      </c>
      <c r="O293" s="59"/>
      <c r="P293" s="59"/>
      <c r="Q293" s="59"/>
      <c r="R293" s="59"/>
      <c r="S293" s="59"/>
      <c r="T293" s="60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T293" s="18" t="s">
        <v>498</v>
      </c>
      <c r="AU293" s="18" t="s">
        <v>6</v>
      </c>
      <c r="AY293" s="18" t="s">
        <v>498</v>
      </c>
      <c r="BE293" s="159">
        <f t="shared" si="8"/>
        <v>0</v>
      </c>
      <c r="BF293" s="159">
        <f t="shared" si="9"/>
        <v>0</v>
      </c>
      <c r="BG293" s="159">
        <f t="shared" si="10"/>
        <v>0</v>
      </c>
      <c r="BH293" s="159">
        <f t="shared" si="11"/>
        <v>0</v>
      </c>
      <c r="BI293" s="159">
        <f t="shared" si="12"/>
        <v>0</v>
      </c>
      <c r="BJ293" s="18" t="s">
        <v>136</v>
      </c>
      <c r="BK293" s="159">
        <f t="shared" si="13"/>
        <v>0</v>
      </c>
    </row>
    <row r="294" spans="1:63" s="2" customFormat="1" ht="16.350000000000001" customHeight="1">
      <c r="A294" s="33"/>
      <c r="B294" s="34"/>
      <c r="C294" s="204" t="s">
        <v>1</v>
      </c>
      <c r="D294" s="204" t="s">
        <v>131</v>
      </c>
      <c r="E294" s="205" t="s">
        <v>1</v>
      </c>
      <c r="F294" s="206" t="s">
        <v>1</v>
      </c>
      <c r="G294" s="207" t="s">
        <v>1</v>
      </c>
      <c r="H294" s="208"/>
      <c r="I294" s="208"/>
      <c r="J294" s="209">
        <f t="shared" si="7"/>
        <v>0</v>
      </c>
      <c r="K294" s="210"/>
      <c r="L294" s="34"/>
      <c r="M294" s="211" t="s">
        <v>1</v>
      </c>
      <c r="N294" s="212" t="s">
        <v>42</v>
      </c>
      <c r="O294" s="59"/>
      <c r="P294" s="59"/>
      <c r="Q294" s="59"/>
      <c r="R294" s="59"/>
      <c r="S294" s="59"/>
      <c r="T294" s="60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T294" s="18" t="s">
        <v>498</v>
      </c>
      <c r="AU294" s="18" t="s">
        <v>6</v>
      </c>
      <c r="AY294" s="18" t="s">
        <v>498</v>
      </c>
      <c r="BE294" s="159">
        <f t="shared" si="8"/>
        <v>0</v>
      </c>
      <c r="BF294" s="159">
        <f t="shared" si="9"/>
        <v>0</v>
      </c>
      <c r="BG294" s="159">
        <f t="shared" si="10"/>
        <v>0</v>
      </c>
      <c r="BH294" s="159">
        <f t="shared" si="11"/>
        <v>0</v>
      </c>
      <c r="BI294" s="159">
        <f t="shared" si="12"/>
        <v>0</v>
      </c>
      <c r="BJ294" s="18" t="s">
        <v>136</v>
      </c>
      <c r="BK294" s="159">
        <f t="shared" si="13"/>
        <v>0</v>
      </c>
    </row>
    <row r="295" spans="1:63" s="2" customFormat="1" ht="16.350000000000001" customHeight="1">
      <c r="A295" s="33"/>
      <c r="B295" s="34"/>
      <c r="C295" s="204" t="s">
        <v>1</v>
      </c>
      <c r="D295" s="204" t="s">
        <v>131</v>
      </c>
      <c r="E295" s="205" t="s">
        <v>1</v>
      </c>
      <c r="F295" s="206" t="s">
        <v>1</v>
      </c>
      <c r="G295" s="207" t="s">
        <v>1</v>
      </c>
      <c r="H295" s="208"/>
      <c r="I295" s="208"/>
      <c r="J295" s="209">
        <f t="shared" si="7"/>
        <v>0</v>
      </c>
      <c r="K295" s="210"/>
      <c r="L295" s="34"/>
      <c r="M295" s="211" t="s">
        <v>1</v>
      </c>
      <c r="N295" s="212" t="s">
        <v>42</v>
      </c>
      <c r="O295" s="59"/>
      <c r="P295" s="59"/>
      <c r="Q295" s="59"/>
      <c r="R295" s="59"/>
      <c r="S295" s="59"/>
      <c r="T295" s="60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T295" s="18" t="s">
        <v>498</v>
      </c>
      <c r="AU295" s="18" t="s">
        <v>6</v>
      </c>
      <c r="AY295" s="18" t="s">
        <v>498</v>
      </c>
      <c r="BE295" s="159">
        <f t="shared" si="8"/>
        <v>0</v>
      </c>
      <c r="BF295" s="159">
        <f t="shared" si="9"/>
        <v>0</v>
      </c>
      <c r="BG295" s="159">
        <f t="shared" si="10"/>
        <v>0</v>
      </c>
      <c r="BH295" s="159">
        <f t="shared" si="11"/>
        <v>0</v>
      </c>
      <c r="BI295" s="159">
        <f t="shared" si="12"/>
        <v>0</v>
      </c>
      <c r="BJ295" s="18" t="s">
        <v>136</v>
      </c>
      <c r="BK295" s="159">
        <f t="shared" si="13"/>
        <v>0</v>
      </c>
    </row>
    <row r="296" spans="1:63" s="2" customFormat="1" ht="16.350000000000001" customHeight="1">
      <c r="A296" s="33"/>
      <c r="B296" s="34"/>
      <c r="C296" s="204" t="s">
        <v>1</v>
      </c>
      <c r="D296" s="204" t="s">
        <v>131</v>
      </c>
      <c r="E296" s="205" t="s">
        <v>1</v>
      </c>
      <c r="F296" s="206" t="s">
        <v>1</v>
      </c>
      <c r="G296" s="207" t="s">
        <v>1</v>
      </c>
      <c r="H296" s="208"/>
      <c r="I296" s="208"/>
      <c r="J296" s="209">
        <f t="shared" si="7"/>
        <v>0</v>
      </c>
      <c r="K296" s="210"/>
      <c r="L296" s="34"/>
      <c r="M296" s="211" t="s">
        <v>1</v>
      </c>
      <c r="N296" s="212" t="s">
        <v>42</v>
      </c>
      <c r="O296" s="59"/>
      <c r="P296" s="59"/>
      <c r="Q296" s="59"/>
      <c r="R296" s="59"/>
      <c r="S296" s="59"/>
      <c r="T296" s="60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T296" s="18" t="s">
        <v>498</v>
      </c>
      <c r="AU296" s="18" t="s">
        <v>6</v>
      </c>
      <c r="AY296" s="18" t="s">
        <v>498</v>
      </c>
      <c r="BE296" s="159">
        <f t="shared" si="8"/>
        <v>0</v>
      </c>
      <c r="BF296" s="159">
        <f t="shared" si="9"/>
        <v>0</v>
      </c>
      <c r="BG296" s="159">
        <f t="shared" si="10"/>
        <v>0</v>
      </c>
      <c r="BH296" s="159">
        <f t="shared" si="11"/>
        <v>0</v>
      </c>
      <c r="BI296" s="159">
        <f t="shared" si="12"/>
        <v>0</v>
      </c>
      <c r="BJ296" s="18" t="s">
        <v>136</v>
      </c>
      <c r="BK296" s="159">
        <f t="shared" si="13"/>
        <v>0</v>
      </c>
    </row>
    <row r="297" spans="1:63" s="2" customFormat="1" ht="16.350000000000001" customHeight="1">
      <c r="A297" s="33"/>
      <c r="B297" s="34"/>
      <c r="C297" s="204" t="s">
        <v>1</v>
      </c>
      <c r="D297" s="204" t="s">
        <v>131</v>
      </c>
      <c r="E297" s="205" t="s">
        <v>1</v>
      </c>
      <c r="F297" s="206" t="s">
        <v>1</v>
      </c>
      <c r="G297" s="207" t="s">
        <v>1</v>
      </c>
      <c r="H297" s="208"/>
      <c r="I297" s="208"/>
      <c r="J297" s="209">
        <f t="shared" si="7"/>
        <v>0</v>
      </c>
      <c r="K297" s="210"/>
      <c r="L297" s="34"/>
      <c r="M297" s="211" t="s">
        <v>1</v>
      </c>
      <c r="N297" s="212" t="s">
        <v>42</v>
      </c>
      <c r="O297" s="59"/>
      <c r="P297" s="59"/>
      <c r="Q297" s="59"/>
      <c r="R297" s="59"/>
      <c r="S297" s="59"/>
      <c r="T297" s="60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T297" s="18" t="s">
        <v>498</v>
      </c>
      <c r="AU297" s="18" t="s">
        <v>6</v>
      </c>
      <c r="AY297" s="18" t="s">
        <v>498</v>
      </c>
      <c r="BE297" s="159">
        <f t="shared" si="8"/>
        <v>0</v>
      </c>
      <c r="BF297" s="159">
        <f t="shared" si="9"/>
        <v>0</v>
      </c>
      <c r="BG297" s="159">
        <f t="shared" si="10"/>
        <v>0</v>
      </c>
      <c r="BH297" s="159">
        <f t="shared" si="11"/>
        <v>0</v>
      </c>
      <c r="BI297" s="159">
        <f t="shared" si="12"/>
        <v>0</v>
      </c>
      <c r="BJ297" s="18" t="s">
        <v>136</v>
      </c>
      <c r="BK297" s="159">
        <f t="shared" si="13"/>
        <v>0</v>
      </c>
    </row>
    <row r="298" spans="1:63" s="2" customFormat="1" ht="16.350000000000001" customHeight="1">
      <c r="A298" s="33"/>
      <c r="B298" s="34"/>
      <c r="C298" s="204" t="s">
        <v>1</v>
      </c>
      <c r="D298" s="204" t="s">
        <v>131</v>
      </c>
      <c r="E298" s="205" t="s">
        <v>1</v>
      </c>
      <c r="F298" s="206" t="s">
        <v>1</v>
      </c>
      <c r="G298" s="207" t="s">
        <v>1</v>
      </c>
      <c r="H298" s="208"/>
      <c r="I298" s="208"/>
      <c r="J298" s="209">
        <f t="shared" si="7"/>
        <v>0</v>
      </c>
      <c r="K298" s="210"/>
      <c r="L298" s="34"/>
      <c r="M298" s="211" t="s">
        <v>1</v>
      </c>
      <c r="N298" s="212" t="s">
        <v>42</v>
      </c>
      <c r="O298" s="59"/>
      <c r="P298" s="59"/>
      <c r="Q298" s="59"/>
      <c r="R298" s="59"/>
      <c r="S298" s="59"/>
      <c r="T298" s="60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T298" s="18" t="s">
        <v>498</v>
      </c>
      <c r="AU298" s="18" t="s">
        <v>6</v>
      </c>
      <c r="AY298" s="18" t="s">
        <v>498</v>
      </c>
      <c r="BE298" s="159">
        <f t="shared" si="8"/>
        <v>0</v>
      </c>
      <c r="BF298" s="159">
        <f t="shared" si="9"/>
        <v>0</v>
      </c>
      <c r="BG298" s="159">
        <f t="shared" si="10"/>
        <v>0</v>
      </c>
      <c r="BH298" s="159">
        <f t="shared" si="11"/>
        <v>0</v>
      </c>
      <c r="BI298" s="159">
        <f t="shared" si="12"/>
        <v>0</v>
      </c>
      <c r="BJ298" s="18" t="s">
        <v>136</v>
      </c>
      <c r="BK298" s="159">
        <f t="shared" si="13"/>
        <v>0</v>
      </c>
    </row>
    <row r="299" spans="1:63" s="2" customFormat="1" ht="16.350000000000001" customHeight="1">
      <c r="A299" s="33"/>
      <c r="B299" s="34"/>
      <c r="C299" s="204" t="s">
        <v>1</v>
      </c>
      <c r="D299" s="204" t="s">
        <v>131</v>
      </c>
      <c r="E299" s="205" t="s">
        <v>1</v>
      </c>
      <c r="F299" s="206" t="s">
        <v>1</v>
      </c>
      <c r="G299" s="207" t="s">
        <v>1</v>
      </c>
      <c r="H299" s="208"/>
      <c r="I299" s="208"/>
      <c r="J299" s="209">
        <f t="shared" si="7"/>
        <v>0</v>
      </c>
      <c r="K299" s="210"/>
      <c r="L299" s="34"/>
      <c r="M299" s="211" t="s">
        <v>1</v>
      </c>
      <c r="N299" s="212" t="s">
        <v>42</v>
      </c>
      <c r="O299" s="59"/>
      <c r="P299" s="59"/>
      <c r="Q299" s="59"/>
      <c r="R299" s="59"/>
      <c r="S299" s="59"/>
      <c r="T299" s="60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T299" s="18" t="s">
        <v>498</v>
      </c>
      <c r="AU299" s="18" t="s">
        <v>6</v>
      </c>
      <c r="AY299" s="18" t="s">
        <v>498</v>
      </c>
      <c r="BE299" s="159">
        <f t="shared" si="8"/>
        <v>0</v>
      </c>
      <c r="BF299" s="159">
        <f t="shared" si="9"/>
        <v>0</v>
      </c>
      <c r="BG299" s="159">
        <f t="shared" si="10"/>
        <v>0</v>
      </c>
      <c r="BH299" s="159">
        <f t="shared" si="11"/>
        <v>0</v>
      </c>
      <c r="BI299" s="159">
        <f t="shared" si="12"/>
        <v>0</v>
      </c>
      <c r="BJ299" s="18" t="s">
        <v>136</v>
      </c>
      <c r="BK299" s="159">
        <f t="shared" si="13"/>
        <v>0</v>
      </c>
    </row>
    <row r="300" spans="1:63" s="2" customFormat="1" ht="16.350000000000001" customHeight="1">
      <c r="A300" s="33"/>
      <c r="B300" s="34"/>
      <c r="C300" s="204" t="s">
        <v>1</v>
      </c>
      <c r="D300" s="204" t="s">
        <v>131</v>
      </c>
      <c r="E300" s="205" t="s">
        <v>1</v>
      </c>
      <c r="F300" s="206" t="s">
        <v>1</v>
      </c>
      <c r="G300" s="207" t="s">
        <v>1</v>
      </c>
      <c r="H300" s="208"/>
      <c r="I300" s="208"/>
      <c r="J300" s="209">
        <f t="shared" si="7"/>
        <v>0</v>
      </c>
      <c r="K300" s="210"/>
      <c r="L300" s="34"/>
      <c r="M300" s="211" t="s">
        <v>1</v>
      </c>
      <c r="N300" s="212" t="s">
        <v>42</v>
      </c>
      <c r="O300" s="59"/>
      <c r="P300" s="59"/>
      <c r="Q300" s="59"/>
      <c r="R300" s="59"/>
      <c r="S300" s="59"/>
      <c r="T300" s="60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T300" s="18" t="s">
        <v>498</v>
      </c>
      <c r="AU300" s="18" t="s">
        <v>6</v>
      </c>
      <c r="AY300" s="18" t="s">
        <v>498</v>
      </c>
      <c r="BE300" s="159">
        <f t="shared" si="8"/>
        <v>0</v>
      </c>
      <c r="BF300" s="159">
        <f t="shared" si="9"/>
        <v>0</v>
      </c>
      <c r="BG300" s="159">
        <f t="shared" si="10"/>
        <v>0</v>
      </c>
      <c r="BH300" s="159">
        <f t="shared" si="11"/>
        <v>0</v>
      </c>
      <c r="BI300" s="159">
        <f t="shared" si="12"/>
        <v>0</v>
      </c>
      <c r="BJ300" s="18" t="s">
        <v>136</v>
      </c>
      <c r="BK300" s="159">
        <f t="shared" si="13"/>
        <v>0</v>
      </c>
    </row>
    <row r="301" spans="1:63" s="2" customFormat="1" ht="16.350000000000001" customHeight="1">
      <c r="A301" s="33"/>
      <c r="B301" s="34"/>
      <c r="C301" s="204" t="s">
        <v>1</v>
      </c>
      <c r="D301" s="204" t="s">
        <v>131</v>
      </c>
      <c r="E301" s="205" t="s">
        <v>1</v>
      </c>
      <c r="F301" s="206" t="s">
        <v>1</v>
      </c>
      <c r="G301" s="207" t="s">
        <v>1</v>
      </c>
      <c r="H301" s="208"/>
      <c r="I301" s="208"/>
      <c r="J301" s="209">
        <f t="shared" si="7"/>
        <v>0</v>
      </c>
      <c r="K301" s="210"/>
      <c r="L301" s="34"/>
      <c r="M301" s="211" t="s">
        <v>1</v>
      </c>
      <c r="N301" s="212" t="s">
        <v>42</v>
      </c>
      <c r="O301" s="59"/>
      <c r="P301" s="59"/>
      <c r="Q301" s="59"/>
      <c r="R301" s="59"/>
      <c r="S301" s="59"/>
      <c r="T301" s="60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T301" s="18" t="s">
        <v>498</v>
      </c>
      <c r="AU301" s="18" t="s">
        <v>6</v>
      </c>
      <c r="AY301" s="18" t="s">
        <v>498</v>
      </c>
      <c r="BE301" s="159">
        <f t="shared" si="8"/>
        <v>0</v>
      </c>
      <c r="BF301" s="159">
        <f t="shared" si="9"/>
        <v>0</v>
      </c>
      <c r="BG301" s="159">
        <f t="shared" si="10"/>
        <v>0</v>
      </c>
      <c r="BH301" s="159">
        <f t="shared" si="11"/>
        <v>0</v>
      </c>
      <c r="BI301" s="159">
        <f t="shared" si="12"/>
        <v>0</v>
      </c>
      <c r="BJ301" s="18" t="s">
        <v>136</v>
      </c>
      <c r="BK301" s="159">
        <f t="shared" si="13"/>
        <v>0</v>
      </c>
    </row>
    <row r="302" spans="1:63" s="2" customFormat="1" ht="16.350000000000001" customHeight="1">
      <c r="A302" s="33"/>
      <c r="B302" s="34"/>
      <c r="C302" s="204" t="s">
        <v>1</v>
      </c>
      <c r="D302" s="204" t="s">
        <v>131</v>
      </c>
      <c r="E302" s="205" t="s">
        <v>1</v>
      </c>
      <c r="F302" s="206" t="s">
        <v>1</v>
      </c>
      <c r="G302" s="207" t="s">
        <v>1</v>
      </c>
      <c r="H302" s="208"/>
      <c r="I302" s="208"/>
      <c r="J302" s="209">
        <f t="shared" si="7"/>
        <v>0</v>
      </c>
      <c r="K302" s="210"/>
      <c r="L302" s="34"/>
      <c r="M302" s="211" t="s">
        <v>1</v>
      </c>
      <c r="N302" s="212" t="s">
        <v>42</v>
      </c>
      <c r="O302" s="59"/>
      <c r="P302" s="59"/>
      <c r="Q302" s="59"/>
      <c r="R302" s="59"/>
      <c r="S302" s="59"/>
      <c r="T302" s="60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T302" s="18" t="s">
        <v>498</v>
      </c>
      <c r="AU302" s="18" t="s">
        <v>6</v>
      </c>
      <c r="AY302" s="18" t="s">
        <v>498</v>
      </c>
      <c r="BE302" s="159">
        <f t="shared" si="8"/>
        <v>0</v>
      </c>
      <c r="BF302" s="159">
        <f t="shared" si="9"/>
        <v>0</v>
      </c>
      <c r="BG302" s="159">
        <f t="shared" si="10"/>
        <v>0</v>
      </c>
      <c r="BH302" s="159">
        <f t="shared" si="11"/>
        <v>0</v>
      </c>
      <c r="BI302" s="159">
        <f t="shared" si="12"/>
        <v>0</v>
      </c>
      <c r="BJ302" s="18" t="s">
        <v>136</v>
      </c>
      <c r="BK302" s="159">
        <f t="shared" si="13"/>
        <v>0</v>
      </c>
    </row>
    <row r="303" spans="1:63" s="2" customFormat="1" ht="16.350000000000001" customHeight="1">
      <c r="A303" s="33"/>
      <c r="B303" s="34"/>
      <c r="C303" s="204" t="s">
        <v>1</v>
      </c>
      <c r="D303" s="204" t="s">
        <v>131</v>
      </c>
      <c r="E303" s="205" t="s">
        <v>1</v>
      </c>
      <c r="F303" s="206" t="s">
        <v>1</v>
      </c>
      <c r="G303" s="207" t="s">
        <v>1</v>
      </c>
      <c r="H303" s="208"/>
      <c r="I303" s="208"/>
      <c r="J303" s="209">
        <f t="shared" si="7"/>
        <v>0</v>
      </c>
      <c r="K303" s="210"/>
      <c r="L303" s="34"/>
      <c r="M303" s="211" t="s">
        <v>1</v>
      </c>
      <c r="N303" s="212" t="s">
        <v>42</v>
      </c>
      <c r="O303" s="59"/>
      <c r="P303" s="59"/>
      <c r="Q303" s="59"/>
      <c r="R303" s="59"/>
      <c r="S303" s="59"/>
      <c r="T303" s="60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T303" s="18" t="s">
        <v>498</v>
      </c>
      <c r="AU303" s="18" t="s">
        <v>6</v>
      </c>
      <c r="AY303" s="18" t="s">
        <v>498</v>
      </c>
      <c r="BE303" s="159">
        <f t="shared" si="8"/>
        <v>0</v>
      </c>
      <c r="BF303" s="159">
        <f t="shared" si="9"/>
        <v>0</v>
      </c>
      <c r="BG303" s="159">
        <f t="shared" si="10"/>
        <v>0</v>
      </c>
      <c r="BH303" s="159">
        <f t="shared" si="11"/>
        <v>0</v>
      </c>
      <c r="BI303" s="159">
        <f t="shared" si="12"/>
        <v>0</v>
      </c>
      <c r="BJ303" s="18" t="s">
        <v>136</v>
      </c>
      <c r="BK303" s="159">
        <f t="shared" si="13"/>
        <v>0</v>
      </c>
    </row>
    <row r="304" spans="1:63" s="2" customFormat="1" ht="16.350000000000001" customHeight="1">
      <c r="A304" s="33"/>
      <c r="B304" s="34"/>
      <c r="C304" s="204" t="s">
        <v>1</v>
      </c>
      <c r="D304" s="204" t="s">
        <v>131</v>
      </c>
      <c r="E304" s="205" t="s">
        <v>1</v>
      </c>
      <c r="F304" s="206" t="s">
        <v>1</v>
      </c>
      <c r="G304" s="207" t="s">
        <v>1</v>
      </c>
      <c r="H304" s="208"/>
      <c r="I304" s="208"/>
      <c r="J304" s="209">
        <f t="shared" si="7"/>
        <v>0</v>
      </c>
      <c r="K304" s="210"/>
      <c r="L304" s="34"/>
      <c r="M304" s="211" t="s">
        <v>1</v>
      </c>
      <c r="N304" s="212" t="s">
        <v>42</v>
      </c>
      <c r="O304" s="59"/>
      <c r="P304" s="59"/>
      <c r="Q304" s="59"/>
      <c r="R304" s="59"/>
      <c r="S304" s="59"/>
      <c r="T304" s="60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T304" s="18" t="s">
        <v>498</v>
      </c>
      <c r="AU304" s="18" t="s">
        <v>6</v>
      </c>
      <c r="AY304" s="18" t="s">
        <v>498</v>
      </c>
      <c r="BE304" s="159">
        <f t="shared" si="8"/>
        <v>0</v>
      </c>
      <c r="BF304" s="159">
        <f t="shared" si="9"/>
        <v>0</v>
      </c>
      <c r="BG304" s="159">
        <f t="shared" si="10"/>
        <v>0</v>
      </c>
      <c r="BH304" s="159">
        <f t="shared" si="11"/>
        <v>0</v>
      </c>
      <c r="BI304" s="159">
        <f t="shared" si="12"/>
        <v>0</v>
      </c>
      <c r="BJ304" s="18" t="s">
        <v>136</v>
      </c>
      <c r="BK304" s="159">
        <f t="shared" si="13"/>
        <v>0</v>
      </c>
    </row>
    <row r="305" spans="1:63" s="2" customFormat="1" ht="16.350000000000001" customHeight="1">
      <c r="A305" s="33"/>
      <c r="B305" s="34"/>
      <c r="C305" s="204" t="s">
        <v>1</v>
      </c>
      <c r="D305" s="204" t="s">
        <v>131</v>
      </c>
      <c r="E305" s="205" t="s">
        <v>1</v>
      </c>
      <c r="F305" s="206" t="s">
        <v>1</v>
      </c>
      <c r="G305" s="207" t="s">
        <v>1</v>
      </c>
      <c r="H305" s="208"/>
      <c r="I305" s="208"/>
      <c r="J305" s="209">
        <f t="shared" si="7"/>
        <v>0</v>
      </c>
      <c r="K305" s="210"/>
      <c r="L305" s="34"/>
      <c r="M305" s="211" t="s">
        <v>1</v>
      </c>
      <c r="N305" s="212" t="s">
        <v>42</v>
      </c>
      <c r="O305" s="213"/>
      <c r="P305" s="213"/>
      <c r="Q305" s="213"/>
      <c r="R305" s="213"/>
      <c r="S305" s="213"/>
      <c r="T305" s="214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T305" s="18" t="s">
        <v>498</v>
      </c>
      <c r="AU305" s="18" t="s">
        <v>6</v>
      </c>
      <c r="AY305" s="18" t="s">
        <v>498</v>
      </c>
      <c r="BE305" s="159">
        <f t="shared" si="8"/>
        <v>0</v>
      </c>
      <c r="BF305" s="159">
        <f t="shared" si="9"/>
        <v>0</v>
      </c>
      <c r="BG305" s="159">
        <f t="shared" si="10"/>
        <v>0</v>
      </c>
      <c r="BH305" s="159">
        <f t="shared" si="11"/>
        <v>0</v>
      </c>
      <c r="BI305" s="159">
        <f t="shared" si="12"/>
        <v>0</v>
      </c>
      <c r="BJ305" s="18" t="s">
        <v>136</v>
      </c>
      <c r="BK305" s="159">
        <f t="shared" si="13"/>
        <v>0</v>
      </c>
    </row>
    <row r="306" spans="1:63" s="2" customFormat="1" ht="6.95" customHeight="1">
      <c r="A306" s="33"/>
      <c r="B306" s="48"/>
      <c r="C306" s="49"/>
      <c r="D306" s="49"/>
      <c r="E306" s="49"/>
      <c r="F306" s="49"/>
      <c r="G306" s="49"/>
      <c r="H306" s="49"/>
      <c r="I306" s="49"/>
      <c r="J306" s="49"/>
      <c r="K306" s="49"/>
      <c r="L306" s="34"/>
      <c r="M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</row>
  </sheetData>
  <autoFilter ref="C127:K305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y jsou hodnoty K, M." sqref="D256:D306">
      <formula1>"K, M"</formula1>
    </dataValidation>
    <dataValidation type="list" allowBlank="1" showInputMessage="1" showErrorMessage="1" error="Povoleny jsou hodnoty základní, snížená, zákl. přenesená, sníž. přenesená, nulová." sqref="N256:N306">
      <formula1>"základní, snížená, zákl. přenesená, sníž. přenesená,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9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5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8" t="s">
        <v>90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6</v>
      </c>
    </row>
    <row r="4" spans="1:46" s="1" customFormat="1" ht="24.95" customHeight="1">
      <c r="B4" s="21"/>
      <c r="D4" s="22" t="s">
        <v>91</v>
      </c>
      <c r="L4" s="21"/>
      <c r="M4" s="94" t="s">
        <v>11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16</v>
      </c>
      <c r="L6" s="21"/>
    </row>
    <row r="7" spans="1:46" s="1" customFormat="1" ht="16.5" customHeight="1">
      <c r="B7" s="21"/>
      <c r="E7" s="256" t="str">
        <f>'Rekapitulace stavby'!K6</f>
        <v>Oprava střechy a teras, Bělohorská 1688-1689, Praha 6</v>
      </c>
      <c r="F7" s="257"/>
      <c r="G7" s="257"/>
      <c r="H7" s="257"/>
      <c r="L7" s="21"/>
    </row>
    <row r="8" spans="1:46" s="2" customFormat="1" ht="12" customHeight="1">
      <c r="A8" s="33"/>
      <c r="B8" s="34"/>
      <c r="C8" s="33"/>
      <c r="D8" s="28" t="s">
        <v>92</v>
      </c>
      <c r="E8" s="33"/>
      <c r="F8" s="33"/>
      <c r="G8" s="33"/>
      <c r="H8" s="33"/>
      <c r="I8" s="33"/>
      <c r="J8" s="33"/>
      <c r="K8" s="33"/>
      <c r="L8" s="4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36" t="s">
        <v>639</v>
      </c>
      <c r="F9" s="258"/>
      <c r="G9" s="258"/>
      <c r="H9" s="258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18</v>
      </c>
      <c r="E11" s="33"/>
      <c r="F11" s="26" t="s">
        <v>1</v>
      </c>
      <c r="G11" s="33"/>
      <c r="H11" s="33"/>
      <c r="I11" s="28" t="s">
        <v>19</v>
      </c>
      <c r="J11" s="26" t="s">
        <v>1</v>
      </c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20</v>
      </c>
      <c r="E12" s="33"/>
      <c r="F12" s="26" t="s">
        <v>21</v>
      </c>
      <c r="G12" s="33"/>
      <c r="H12" s="33"/>
      <c r="I12" s="28" t="s">
        <v>22</v>
      </c>
      <c r="J12" s="56" t="str">
        <f>'Rekapitulace stavby'!AN8</f>
        <v>11. 6. 2021</v>
      </c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24</v>
      </c>
      <c r="E14" s="33"/>
      <c r="F14" s="33"/>
      <c r="G14" s="33"/>
      <c r="H14" s="33"/>
      <c r="I14" s="28" t="s">
        <v>25</v>
      </c>
      <c r="J14" s="26" t="s">
        <v>1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26</v>
      </c>
      <c r="F15" s="33"/>
      <c r="G15" s="33"/>
      <c r="H15" s="33"/>
      <c r="I15" s="28" t="s">
        <v>27</v>
      </c>
      <c r="J15" s="26" t="s">
        <v>1</v>
      </c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28</v>
      </c>
      <c r="E17" s="33"/>
      <c r="F17" s="33"/>
      <c r="G17" s="33"/>
      <c r="H17" s="33"/>
      <c r="I17" s="28" t="s">
        <v>25</v>
      </c>
      <c r="J17" s="29" t="str">
        <f>'Rekapitulace stavby'!AN13</f>
        <v>Vyplň údaj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59" t="str">
        <f>'Rekapitulace stavby'!E14</f>
        <v>Vyplň údaj</v>
      </c>
      <c r="F18" s="220"/>
      <c r="G18" s="220"/>
      <c r="H18" s="220"/>
      <c r="I18" s="28" t="s">
        <v>27</v>
      </c>
      <c r="J18" s="29" t="str">
        <f>'Rekapitulace stavby'!AN14</f>
        <v>Vyplň údaj</v>
      </c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30</v>
      </c>
      <c r="E20" s="33"/>
      <c r="F20" s="33"/>
      <c r="G20" s="33"/>
      <c r="H20" s="33"/>
      <c r="I20" s="28" t="s">
        <v>25</v>
      </c>
      <c r="J20" s="26" t="s">
        <v>1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31</v>
      </c>
      <c r="F21" s="33"/>
      <c r="G21" s="33"/>
      <c r="H21" s="33"/>
      <c r="I21" s="28" t="s">
        <v>27</v>
      </c>
      <c r="J21" s="26" t="s">
        <v>1</v>
      </c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33</v>
      </c>
      <c r="E23" s="33"/>
      <c r="F23" s="33"/>
      <c r="G23" s="33"/>
      <c r="H23" s="33"/>
      <c r="I23" s="28" t="s">
        <v>25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34</v>
      </c>
      <c r="F24" s="33"/>
      <c r="G24" s="33"/>
      <c r="H24" s="33"/>
      <c r="I24" s="28" t="s">
        <v>27</v>
      </c>
      <c r="J24" s="26" t="s">
        <v>1</v>
      </c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35</v>
      </c>
      <c r="E26" s="33"/>
      <c r="F26" s="33"/>
      <c r="G26" s="33"/>
      <c r="H26" s="33"/>
      <c r="I26" s="33"/>
      <c r="J26" s="33"/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95"/>
      <c r="B27" s="96"/>
      <c r="C27" s="95"/>
      <c r="D27" s="95"/>
      <c r="E27" s="225" t="s">
        <v>1</v>
      </c>
      <c r="F27" s="225"/>
      <c r="G27" s="225"/>
      <c r="H27" s="225"/>
      <c r="I27" s="95"/>
      <c r="J27" s="95"/>
      <c r="K27" s="95"/>
      <c r="L27" s="97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67"/>
      <c r="E29" s="67"/>
      <c r="F29" s="67"/>
      <c r="G29" s="67"/>
      <c r="H29" s="67"/>
      <c r="I29" s="67"/>
      <c r="J29" s="67"/>
      <c r="K29" s="67"/>
      <c r="L29" s="4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98" t="s">
        <v>36</v>
      </c>
      <c r="E30" s="33"/>
      <c r="F30" s="33"/>
      <c r="G30" s="33"/>
      <c r="H30" s="33"/>
      <c r="I30" s="33"/>
      <c r="J30" s="72">
        <f>ROUND(J123, 2)</f>
        <v>0</v>
      </c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38</v>
      </c>
      <c r="G32" s="33"/>
      <c r="H32" s="33"/>
      <c r="I32" s="37" t="s">
        <v>37</v>
      </c>
      <c r="J32" s="37" t="s">
        <v>39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99" t="s">
        <v>40</v>
      </c>
      <c r="E33" s="28" t="s">
        <v>41</v>
      </c>
      <c r="F33" s="100">
        <f>ROUND((ROUND((SUM(BE123:BE139)),  2) + SUM(BE141:BE190)), 2)</f>
        <v>0</v>
      </c>
      <c r="G33" s="33"/>
      <c r="H33" s="33"/>
      <c r="I33" s="101">
        <v>0.21</v>
      </c>
      <c r="J33" s="100">
        <f>ROUND((ROUND(((SUM(BE123:BE139))*I33),  2) + (SUM(BE141:BE190)*I33)), 2)</f>
        <v>0</v>
      </c>
      <c r="K33" s="33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28" t="s">
        <v>42</v>
      </c>
      <c r="F34" s="100">
        <f>ROUND((ROUND((SUM(BF123:BF139)),  2) + SUM(BF141:BF190)), 2)</f>
        <v>0</v>
      </c>
      <c r="G34" s="33"/>
      <c r="H34" s="33"/>
      <c r="I34" s="101">
        <v>0.15</v>
      </c>
      <c r="J34" s="100">
        <f>ROUND((ROUND(((SUM(BF123:BF139))*I34),  2) + (SUM(BF141:BF190)*I34)), 2)</f>
        <v>0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43</v>
      </c>
      <c r="F35" s="100">
        <f>ROUND((ROUND((SUM(BG123:BG139)),  2) + SUM(BG141:BG190)), 2)</f>
        <v>0</v>
      </c>
      <c r="G35" s="33"/>
      <c r="H35" s="33"/>
      <c r="I35" s="101">
        <v>0.21</v>
      </c>
      <c r="J35" s="100">
        <f>0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44</v>
      </c>
      <c r="F36" s="100">
        <f>ROUND((ROUND((SUM(BH123:BH139)),  2) + SUM(BH141:BH190)), 2)</f>
        <v>0</v>
      </c>
      <c r="G36" s="33"/>
      <c r="H36" s="33"/>
      <c r="I36" s="101">
        <v>0.15</v>
      </c>
      <c r="J36" s="100">
        <f>0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45</v>
      </c>
      <c r="F37" s="100">
        <f>ROUND((ROUND((SUM(BI123:BI139)),  2) + SUM(BI141:BI190)), 2)</f>
        <v>0</v>
      </c>
      <c r="G37" s="33"/>
      <c r="H37" s="33"/>
      <c r="I37" s="101">
        <v>0</v>
      </c>
      <c r="J37" s="100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02"/>
      <c r="D39" s="103" t="s">
        <v>46</v>
      </c>
      <c r="E39" s="61"/>
      <c r="F39" s="61"/>
      <c r="G39" s="104" t="s">
        <v>47</v>
      </c>
      <c r="H39" s="105" t="s">
        <v>48</v>
      </c>
      <c r="I39" s="61"/>
      <c r="J39" s="106">
        <f>SUM(J30:J37)</f>
        <v>0</v>
      </c>
      <c r="K39" s="107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49</v>
      </c>
      <c r="E50" s="45"/>
      <c r="F50" s="45"/>
      <c r="G50" s="44" t="s">
        <v>50</v>
      </c>
      <c r="H50" s="45"/>
      <c r="I50" s="45"/>
      <c r="J50" s="45"/>
      <c r="K50" s="45"/>
      <c r="L50" s="43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6" t="s">
        <v>51</v>
      </c>
      <c r="E61" s="36"/>
      <c r="F61" s="108" t="s">
        <v>52</v>
      </c>
      <c r="G61" s="46" t="s">
        <v>51</v>
      </c>
      <c r="H61" s="36"/>
      <c r="I61" s="36"/>
      <c r="J61" s="109" t="s">
        <v>52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4" t="s">
        <v>53</v>
      </c>
      <c r="E65" s="47"/>
      <c r="F65" s="47"/>
      <c r="G65" s="44" t="s">
        <v>54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6" t="s">
        <v>51</v>
      </c>
      <c r="E76" s="36"/>
      <c r="F76" s="108" t="s">
        <v>52</v>
      </c>
      <c r="G76" s="46" t="s">
        <v>51</v>
      </c>
      <c r="H76" s="36"/>
      <c r="I76" s="36"/>
      <c r="J76" s="109" t="s">
        <v>52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94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16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56" t="str">
        <f>E7</f>
        <v>Oprava střechy a teras, Bělohorská 1688-1689, Praha 6</v>
      </c>
      <c r="F85" s="257"/>
      <c r="G85" s="257"/>
      <c r="H85" s="257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92</v>
      </c>
      <c r="D86" s="33"/>
      <c r="E86" s="33"/>
      <c r="F86" s="33"/>
      <c r="G86" s="33"/>
      <c r="H86" s="33"/>
      <c r="I86" s="33"/>
      <c r="J86" s="33"/>
      <c r="K86" s="33"/>
      <c r="L86" s="4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36" t="str">
        <f>E9</f>
        <v>03 - Vedlejší rozpočtové náklady</v>
      </c>
      <c r="F87" s="258"/>
      <c r="G87" s="258"/>
      <c r="H87" s="258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20</v>
      </c>
      <c r="D89" s="33"/>
      <c r="E89" s="33"/>
      <c r="F89" s="26" t="str">
        <f>F12</f>
        <v>Bělohorská 1688-1689, Praha 6 - Břevnov</v>
      </c>
      <c r="G89" s="33"/>
      <c r="H89" s="33"/>
      <c r="I89" s="28" t="s">
        <v>22</v>
      </c>
      <c r="J89" s="56" t="str">
        <f>IF(J12="","",J12)</f>
        <v>11. 6. 2021</v>
      </c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24</v>
      </c>
      <c r="D91" s="33"/>
      <c r="E91" s="33"/>
      <c r="F91" s="26" t="str">
        <f>E15</f>
        <v>AUSTIS-REAL s.r.o., Pod Marjánkou 1675/41, Praha 6</v>
      </c>
      <c r="G91" s="33"/>
      <c r="H91" s="33"/>
      <c r="I91" s="28" t="s">
        <v>30</v>
      </c>
      <c r="J91" s="31" t="str">
        <f>E21</f>
        <v>Ing. Jan Vojtěchovský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28</v>
      </c>
      <c r="D92" s="33"/>
      <c r="E92" s="33"/>
      <c r="F92" s="26" t="str">
        <f>IF(E18="","",E18)</f>
        <v>Vyplň údaj</v>
      </c>
      <c r="G92" s="33"/>
      <c r="H92" s="33"/>
      <c r="I92" s="28" t="s">
        <v>33</v>
      </c>
      <c r="J92" s="31" t="str">
        <f>E24</f>
        <v>Ing. Petr Kopecký</v>
      </c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10" t="s">
        <v>95</v>
      </c>
      <c r="D94" s="102"/>
      <c r="E94" s="102"/>
      <c r="F94" s="102"/>
      <c r="G94" s="102"/>
      <c r="H94" s="102"/>
      <c r="I94" s="102"/>
      <c r="J94" s="111" t="s">
        <v>96</v>
      </c>
      <c r="K94" s="102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12" t="s">
        <v>97</v>
      </c>
      <c r="D96" s="33"/>
      <c r="E96" s="33"/>
      <c r="F96" s="33"/>
      <c r="G96" s="33"/>
      <c r="H96" s="33"/>
      <c r="I96" s="33"/>
      <c r="J96" s="72">
        <f>J123</f>
        <v>0</v>
      </c>
      <c r="K96" s="33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98</v>
      </c>
    </row>
    <row r="97" spans="1:31" s="9" customFormat="1" ht="24.95" customHeight="1">
      <c r="B97" s="113"/>
      <c r="D97" s="114" t="s">
        <v>640</v>
      </c>
      <c r="E97" s="115"/>
      <c r="F97" s="115"/>
      <c r="G97" s="115"/>
      <c r="H97" s="115"/>
      <c r="I97" s="115"/>
      <c r="J97" s="116">
        <f>J124</f>
        <v>0</v>
      </c>
      <c r="L97" s="113"/>
    </row>
    <row r="98" spans="1:31" s="10" customFormat="1" ht="19.899999999999999" customHeight="1">
      <c r="B98" s="117"/>
      <c r="D98" s="118" t="s">
        <v>641</v>
      </c>
      <c r="E98" s="119"/>
      <c r="F98" s="119"/>
      <c r="G98" s="119"/>
      <c r="H98" s="119"/>
      <c r="I98" s="119"/>
      <c r="J98" s="120">
        <f>J125</f>
        <v>0</v>
      </c>
      <c r="L98" s="117"/>
    </row>
    <row r="99" spans="1:31" s="10" customFormat="1" ht="19.899999999999999" customHeight="1">
      <c r="B99" s="117"/>
      <c r="D99" s="118" t="s">
        <v>642</v>
      </c>
      <c r="E99" s="119"/>
      <c r="F99" s="119"/>
      <c r="G99" s="119"/>
      <c r="H99" s="119"/>
      <c r="I99" s="119"/>
      <c r="J99" s="120">
        <f>J127</f>
        <v>0</v>
      </c>
      <c r="L99" s="117"/>
    </row>
    <row r="100" spans="1:31" s="10" customFormat="1" ht="19.899999999999999" customHeight="1">
      <c r="B100" s="117"/>
      <c r="D100" s="118" t="s">
        <v>643</v>
      </c>
      <c r="E100" s="119"/>
      <c r="F100" s="119"/>
      <c r="G100" s="119"/>
      <c r="H100" s="119"/>
      <c r="I100" s="119"/>
      <c r="J100" s="120">
        <f>J129</f>
        <v>0</v>
      </c>
      <c r="L100" s="117"/>
    </row>
    <row r="101" spans="1:31" s="10" customFormat="1" ht="19.899999999999999" customHeight="1">
      <c r="B101" s="117"/>
      <c r="D101" s="118" t="s">
        <v>644</v>
      </c>
      <c r="E101" s="119"/>
      <c r="F101" s="119"/>
      <c r="G101" s="119"/>
      <c r="H101" s="119"/>
      <c r="I101" s="119"/>
      <c r="J101" s="120">
        <f>J135</f>
        <v>0</v>
      </c>
      <c r="L101" s="117"/>
    </row>
    <row r="102" spans="1:31" s="10" customFormat="1" ht="19.899999999999999" customHeight="1">
      <c r="B102" s="117"/>
      <c r="D102" s="118" t="s">
        <v>645</v>
      </c>
      <c r="E102" s="119"/>
      <c r="F102" s="119"/>
      <c r="G102" s="119"/>
      <c r="H102" s="119"/>
      <c r="I102" s="119"/>
      <c r="J102" s="120">
        <f>J138</f>
        <v>0</v>
      </c>
      <c r="L102" s="117"/>
    </row>
    <row r="103" spans="1:31" s="9" customFormat="1" ht="21.75" customHeight="1">
      <c r="B103" s="113"/>
      <c r="D103" s="121" t="s">
        <v>112</v>
      </c>
      <c r="J103" s="122">
        <f>J140</f>
        <v>0</v>
      </c>
      <c r="L103" s="113"/>
    </row>
    <row r="104" spans="1:31" s="2" customFormat="1" ht="21.75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5" customHeight="1">
      <c r="A105" s="33"/>
      <c r="B105" s="48"/>
      <c r="C105" s="49"/>
      <c r="D105" s="49"/>
      <c r="E105" s="49"/>
      <c r="F105" s="49"/>
      <c r="G105" s="49"/>
      <c r="H105" s="49"/>
      <c r="I105" s="49"/>
      <c r="J105" s="49"/>
      <c r="K105" s="49"/>
      <c r="L105" s="4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9" spans="1:31" s="2" customFormat="1" ht="6.95" customHeight="1">
      <c r="A109" s="33"/>
      <c r="B109" s="50"/>
      <c r="C109" s="51"/>
      <c r="D109" s="51"/>
      <c r="E109" s="51"/>
      <c r="F109" s="51"/>
      <c r="G109" s="51"/>
      <c r="H109" s="51"/>
      <c r="I109" s="51"/>
      <c r="J109" s="51"/>
      <c r="K109" s="51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24.95" customHeight="1">
      <c r="A110" s="33"/>
      <c r="B110" s="34"/>
      <c r="C110" s="22" t="s">
        <v>113</v>
      </c>
      <c r="D110" s="33"/>
      <c r="E110" s="33"/>
      <c r="F110" s="33"/>
      <c r="G110" s="33"/>
      <c r="H110" s="33"/>
      <c r="I110" s="33"/>
      <c r="J110" s="33"/>
      <c r="K110" s="33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16</v>
      </c>
      <c r="D112" s="33"/>
      <c r="E112" s="33"/>
      <c r="F112" s="33"/>
      <c r="G112" s="33"/>
      <c r="H112" s="33"/>
      <c r="I112" s="33"/>
      <c r="J112" s="33"/>
      <c r="K112" s="33"/>
      <c r="L112" s="4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56" t="str">
        <f>E7</f>
        <v>Oprava střechy a teras, Bělohorská 1688-1689, Praha 6</v>
      </c>
      <c r="F113" s="257"/>
      <c r="G113" s="257"/>
      <c r="H113" s="257"/>
      <c r="I113" s="33"/>
      <c r="J113" s="33"/>
      <c r="K113" s="33"/>
      <c r="L113" s="4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92</v>
      </c>
      <c r="D114" s="33"/>
      <c r="E114" s="33"/>
      <c r="F114" s="33"/>
      <c r="G114" s="33"/>
      <c r="H114" s="33"/>
      <c r="I114" s="33"/>
      <c r="J114" s="33"/>
      <c r="K114" s="33"/>
      <c r="L114" s="4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6.5" customHeight="1">
      <c r="A115" s="33"/>
      <c r="B115" s="34"/>
      <c r="C115" s="33"/>
      <c r="D115" s="33"/>
      <c r="E115" s="236" t="str">
        <f>E9</f>
        <v>03 - Vedlejší rozpočtové náklady</v>
      </c>
      <c r="F115" s="258"/>
      <c r="G115" s="258"/>
      <c r="H115" s="258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6.9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2" customHeight="1">
      <c r="A117" s="33"/>
      <c r="B117" s="34"/>
      <c r="C117" s="28" t="s">
        <v>20</v>
      </c>
      <c r="D117" s="33"/>
      <c r="E117" s="33"/>
      <c r="F117" s="26" t="str">
        <f>F12</f>
        <v>Bělohorská 1688-1689, Praha 6 - Břevnov</v>
      </c>
      <c r="G117" s="33"/>
      <c r="H117" s="33"/>
      <c r="I117" s="28" t="s">
        <v>22</v>
      </c>
      <c r="J117" s="56" t="str">
        <f>IF(J12="","",J12)</f>
        <v>11. 6. 2021</v>
      </c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5.2" customHeight="1">
      <c r="A119" s="33"/>
      <c r="B119" s="34"/>
      <c r="C119" s="28" t="s">
        <v>24</v>
      </c>
      <c r="D119" s="33"/>
      <c r="E119" s="33"/>
      <c r="F119" s="26" t="str">
        <f>E15</f>
        <v>AUSTIS-REAL s.r.o., Pod Marjánkou 1675/41, Praha 6</v>
      </c>
      <c r="G119" s="33"/>
      <c r="H119" s="33"/>
      <c r="I119" s="28" t="s">
        <v>30</v>
      </c>
      <c r="J119" s="31" t="str">
        <f>E21</f>
        <v>Ing. Jan Vojtěchovský</v>
      </c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5.2" customHeight="1">
      <c r="A120" s="33"/>
      <c r="B120" s="34"/>
      <c r="C120" s="28" t="s">
        <v>28</v>
      </c>
      <c r="D120" s="33"/>
      <c r="E120" s="33"/>
      <c r="F120" s="26" t="str">
        <f>IF(E18="","",E18)</f>
        <v>Vyplň údaj</v>
      </c>
      <c r="G120" s="33"/>
      <c r="H120" s="33"/>
      <c r="I120" s="28" t="s">
        <v>33</v>
      </c>
      <c r="J120" s="31" t="str">
        <f>E24</f>
        <v>Ing. Petr Kopecký</v>
      </c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0.3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11" customFormat="1" ht="29.25" customHeight="1">
      <c r="A122" s="123"/>
      <c r="B122" s="124"/>
      <c r="C122" s="125" t="s">
        <v>114</v>
      </c>
      <c r="D122" s="126" t="s">
        <v>61</v>
      </c>
      <c r="E122" s="126" t="s">
        <v>57</v>
      </c>
      <c r="F122" s="126" t="s">
        <v>58</v>
      </c>
      <c r="G122" s="126" t="s">
        <v>115</v>
      </c>
      <c r="H122" s="126" t="s">
        <v>116</v>
      </c>
      <c r="I122" s="126" t="s">
        <v>117</v>
      </c>
      <c r="J122" s="127" t="s">
        <v>96</v>
      </c>
      <c r="K122" s="128" t="s">
        <v>118</v>
      </c>
      <c r="L122" s="129"/>
      <c r="M122" s="63" t="s">
        <v>1</v>
      </c>
      <c r="N122" s="64" t="s">
        <v>40</v>
      </c>
      <c r="O122" s="64" t="s">
        <v>119</v>
      </c>
      <c r="P122" s="64" t="s">
        <v>120</v>
      </c>
      <c r="Q122" s="64" t="s">
        <v>121</v>
      </c>
      <c r="R122" s="64" t="s">
        <v>122</v>
      </c>
      <c r="S122" s="64" t="s">
        <v>123</v>
      </c>
      <c r="T122" s="65" t="s">
        <v>124</v>
      </c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</row>
    <row r="123" spans="1:65" s="2" customFormat="1" ht="22.9" customHeight="1">
      <c r="A123" s="33"/>
      <c r="B123" s="34"/>
      <c r="C123" s="70" t="s">
        <v>125</v>
      </c>
      <c r="D123" s="33"/>
      <c r="E123" s="33"/>
      <c r="F123" s="33"/>
      <c r="G123" s="33"/>
      <c r="H123" s="33"/>
      <c r="I123" s="33"/>
      <c r="J123" s="130">
        <f>BK123</f>
        <v>0</v>
      </c>
      <c r="K123" s="33"/>
      <c r="L123" s="34"/>
      <c r="M123" s="66"/>
      <c r="N123" s="57"/>
      <c r="O123" s="67"/>
      <c r="P123" s="131">
        <f>P124+P140</f>
        <v>0</v>
      </c>
      <c r="Q123" s="67"/>
      <c r="R123" s="131">
        <f>R124+R140</f>
        <v>0</v>
      </c>
      <c r="S123" s="67"/>
      <c r="T123" s="132">
        <f>T124+T140</f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T123" s="18" t="s">
        <v>75</v>
      </c>
      <c r="AU123" s="18" t="s">
        <v>98</v>
      </c>
      <c r="BK123" s="133">
        <f>BK124+BK140</f>
        <v>0</v>
      </c>
    </row>
    <row r="124" spans="1:65" s="12" customFormat="1" ht="25.9" customHeight="1">
      <c r="B124" s="134"/>
      <c r="D124" s="135" t="s">
        <v>75</v>
      </c>
      <c r="E124" s="136" t="s">
        <v>646</v>
      </c>
      <c r="F124" s="136" t="s">
        <v>89</v>
      </c>
      <c r="I124" s="137"/>
      <c r="J124" s="122">
        <f>BK124</f>
        <v>0</v>
      </c>
      <c r="L124" s="134"/>
      <c r="M124" s="138"/>
      <c r="N124" s="139"/>
      <c r="O124" s="139"/>
      <c r="P124" s="140">
        <f>P125+P127+P129+P135+P138</f>
        <v>0</v>
      </c>
      <c r="Q124" s="139"/>
      <c r="R124" s="140">
        <f>R125+R127+R129+R135+R138</f>
        <v>0</v>
      </c>
      <c r="S124" s="139"/>
      <c r="T124" s="141">
        <f>T125+T127+T129+T135+T138</f>
        <v>0</v>
      </c>
      <c r="AR124" s="135" t="s">
        <v>157</v>
      </c>
      <c r="AT124" s="142" t="s">
        <v>75</v>
      </c>
      <c r="AU124" s="142" t="s">
        <v>76</v>
      </c>
      <c r="AY124" s="135" t="s">
        <v>128</v>
      </c>
      <c r="BK124" s="143">
        <f>BK125+BK127+BK129+BK135+BK138</f>
        <v>0</v>
      </c>
    </row>
    <row r="125" spans="1:65" s="12" customFormat="1" ht="22.9" customHeight="1">
      <c r="B125" s="134"/>
      <c r="D125" s="135" t="s">
        <v>75</v>
      </c>
      <c r="E125" s="144" t="s">
        <v>647</v>
      </c>
      <c r="F125" s="144" t="s">
        <v>648</v>
      </c>
      <c r="I125" s="137"/>
      <c r="J125" s="145">
        <f>BK125</f>
        <v>0</v>
      </c>
      <c r="L125" s="134"/>
      <c r="M125" s="138"/>
      <c r="N125" s="139"/>
      <c r="O125" s="139"/>
      <c r="P125" s="140">
        <f>P126</f>
        <v>0</v>
      </c>
      <c r="Q125" s="139"/>
      <c r="R125" s="140">
        <f>R126</f>
        <v>0</v>
      </c>
      <c r="S125" s="139"/>
      <c r="T125" s="141">
        <f>T126</f>
        <v>0</v>
      </c>
      <c r="AR125" s="135" t="s">
        <v>157</v>
      </c>
      <c r="AT125" s="142" t="s">
        <v>75</v>
      </c>
      <c r="AU125" s="142" t="s">
        <v>6</v>
      </c>
      <c r="AY125" s="135" t="s">
        <v>128</v>
      </c>
      <c r="BK125" s="143">
        <f>BK126</f>
        <v>0</v>
      </c>
    </row>
    <row r="126" spans="1:65" s="2" customFormat="1" ht="14.45" customHeight="1">
      <c r="A126" s="33"/>
      <c r="B126" s="146"/>
      <c r="C126" s="147" t="s">
        <v>6</v>
      </c>
      <c r="D126" s="147" t="s">
        <v>131</v>
      </c>
      <c r="E126" s="148" t="s">
        <v>649</v>
      </c>
      <c r="F126" s="149" t="s">
        <v>650</v>
      </c>
      <c r="G126" s="150" t="s">
        <v>395</v>
      </c>
      <c r="H126" s="151">
        <v>1</v>
      </c>
      <c r="I126" s="152"/>
      <c r="J126" s="151">
        <f>ROUND(I126*H126,2)</f>
        <v>0</v>
      </c>
      <c r="K126" s="153"/>
      <c r="L126" s="34"/>
      <c r="M126" s="154" t="s">
        <v>1</v>
      </c>
      <c r="N126" s="155" t="s">
        <v>42</v>
      </c>
      <c r="O126" s="59"/>
      <c r="P126" s="156">
        <f>O126*H126</f>
        <v>0</v>
      </c>
      <c r="Q126" s="156">
        <v>0</v>
      </c>
      <c r="R126" s="156">
        <f>Q126*H126</f>
        <v>0</v>
      </c>
      <c r="S126" s="156">
        <v>0</v>
      </c>
      <c r="T126" s="157">
        <f>S126*H126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58" t="s">
        <v>651</v>
      </c>
      <c r="AT126" s="158" t="s">
        <v>131</v>
      </c>
      <c r="AU126" s="158" t="s">
        <v>136</v>
      </c>
      <c r="AY126" s="18" t="s">
        <v>128</v>
      </c>
      <c r="BE126" s="159">
        <f>IF(N126="základní",J126,0)</f>
        <v>0</v>
      </c>
      <c r="BF126" s="159">
        <f>IF(N126="snížená",J126,0)</f>
        <v>0</v>
      </c>
      <c r="BG126" s="159">
        <f>IF(N126="zákl. přenesená",J126,0)</f>
        <v>0</v>
      </c>
      <c r="BH126" s="159">
        <f>IF(N126="sníž. přenesená",J126,0)</f>
        <v>0</v>
      </c>
      <c r="BI126" s="159">
        <f>IF(N126="nulová",J126,0)</f>
        <v>0</v>
      </c>
      <c r="BJ126" s="18" t="s">
        <v>136</v>
      </c>
      <c r="BK126" s="159">
        <f>ROUND(I126*H126,2)</f>
        <v>0</v>
      </c>
      <c r="BL126" s="18" t="s">
        <v>651</v>
      </c>
      <c r="BM126" s="158" t="s">
        <v>652</v>
      </c>
    </row>
    <row r="127" spans="1:65" s="12" customFormat="1" ht="22.9" customHeight="1">
      <c r="B127" s="134"/>
      <c r="D127" s="135" t="s">
        <v>75</v>
      </c>
      <c r="E127" s="144" t="s">
        <v>653</v>
      </c>
      <c r="F127" s="144" t="s">
        <v>654</v>
      </c>
      <c r="I127" s="137"/>
      <c r="J127" s="145">
        <f>BK127</f>
        <v>0</v>
      </c>
      <c r="L127" s="134"/>
      <c r="M127" s="138"/>
      <c r="N127" s="139"/>
      <c r="O127" s="139"/>
      <c r="P127" s="140">
        <f>P128</f>
        <v>0</v>
      </c>
      <c r="Q127" s="139"/>
      <c r="R127" s="140">
        <f>R128</f>
        <v>0</v>
      </c>
      <c r="S127" s="139"/>
      <c r="T127" s="141">
        <f>T128</f>
        <v>0</v>
      </c>
      <c r="AR127" s="135" t="s">
        <v>157</v>
      </c>
      <c r="AT127" s="142" t="s">
        <v>75</v>
      </c>
      <c r="AU127" s="142" t="s">
        <v>6</v>
      </c>
      <c r="AY127" s="135" t="s">
        <v>128</v>
      </c>
      <c r="BK127" s="143">
        <f>BK128</f>
        <v>0</v>
      </c>
    </row>
    <row r="128" spans="1:65" s="2" customFormat="1" ht="14.45" customHeight="1">
      <c r="A128" s="33"/>
      <c r="B128" s="146"/>
      <c r="C128" s="147" t="s">
        <v>136</v>
      </c>
      <c r="D128" s="147" t="s">
        <v>131</v>
      </c>
      <c r="E128" s="148" t="s">
        <v>655</v>
      </c>
      <c r="F128" s="149" t="s">
        <v>654</v>
      </c>
      <c r="G128" s="150" t="s">
        <v>395</v>
      </c>
      <c r="H128" s="151">
        <v>1</v>
      </c>
      <c r="I128" s="152"/>
      <c r="J128" s="151">
        <f>ROUND(I128*H128,2)</f>
        <v>0</v>
      </c>
      <c r="K128" s="153"/>
      <c r="L128" s="34"/>
      <c r="M128" s="154" t="s">
        <v>1</v>
      </c>
      <c r="N128" s="155" t="s">
        <v>42</v>
      </c>
      <c r="O128" s="59"/>
      <c r="P128" s="156">
        <f>O128*H128</f>
        <v>0</v>
      </c>
      <c r="Q128" s="156">
        <v>0</v>
      </c>
      <c r="R128" s="156">
        <f>Q128*H128</f>
        <v>0</v>
      </c>
      <c r="S128" s="156">
        <v>0</v>
      </c>
      <c r="T128" s="157">
        <f>S128*H128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58" t="s">
        <v>651</v>
      </c>
      <c r="AT128" s="158" t="s">
        <v>131</v>
      </c>
      <c r="AU128" s="158" t="s">
        <v>136</v>
      </c>
      <c r="AY128" s="18" t="s">
        <v>128</v>
      </c>
      <c r="BE128" s="159">
        <f>IF(N128="základní",J128,0)</f>
        <v>0</v>
      </c>
      <c r="BF128" s="159">
        <f>IF(N128="snížená",J128,0)</f>
        <v>0</v>
      </c>
      <c r="BG128" s="159">
        <f>IF(N128="zákl. přenesená",J128,0)</f>
        <v>0</v>
      </c>
      <c r="BH128" s="159">
        <f>IF(N128="sníž. přenesená",J128,0)</f>
        <v>0</v>
      </c>
      <c r="BI128" s="159">
        <f>IF(N128="nulová",J128,0)</f>
        <v>0</v>
      </c>
      <c r="BJ128" s="18" t="s">
        <v>136</v>
      </c>
      <c r="BK128" s="159">
        <f>ROUND(I128*H128,2)</f>
        <v>0</v>
      </c>
      <c r="BL128" s="18" t="s">
        <v>651</v>
      </c>
      <c r="BM128" s="158" t="s">
        <v>656</v>
      </c>
    </row>
    <row r="129" spans="1:65" s="12" customFormat="1" ht="22.9" customHeight="1">
      <c r="B129" s="134"/>
      <c r="D129" s="135" t="s">
        <v>75</v>
      </c>
      <c r="E129" s="144" t="s">
        <v>657</v>
      </c>
      <c r="F129" s="144" t="s">
        <v>658</v>
      </c>
      <c r="I129" s="137"/>
      <c r="J129" s="145">
        <f>BK129</f>
        <v>0</v>
      </c>
      <c r="L129" s="134"/>
      <c r="M129" s="138"/>
      <c r="N129" s="139"/>
      <c r="O129" s="139"/>
      <c r="P129" s="140">
        <f>SUM(P130:P134)</f>
        <v>0</v>
      </c>
      <c r="Q129" s="139"/>
      <c r="R129" s="140">
        <f>SUM(R130:R134)</f>
        <v>0</v>
      </c>
      <c r="S129" s="139"/>
      <c r="T129" s="141">
        <f>SUM(T130:T134)</f>
        <v>0</v>
      </c>
      <c r="AR129" s="135" t="s">
        <v>157</v>
      </c>
      <c r="AT129" s="142" t="s">
        <v>75</v>
      </c>
      <c r="AU129" s="142" t="s">
        <v>6</v>
      </c>
      <c r="AY129" s="135" t="s">
        <v>128</v>
      </c>
      <c r="BK129" s="143">
        <f>SUM(BK130:BK134)</f>
        <v>0</v>
      </c>
    </row>
    <row r="130" spans="1:65" s="2" customFormat="1" ht="14.45" customHeight="1">
      <c r="A130" s="33"/>
      <c r="B130" s="146"/>
      <c r="C130" s="147" t="s">
        <v>129</v>
      </c>
      <c r="D130" s="147" t="s">
        <v>131</v>
      </c>
      <c r="E130" s="148" t="s">
        <v>659</v>
      </c>
      <c r="F130" s="149" t="s">
        <v>658</v>
      </c>
      <c r="G130" s="150" t="s">
        <v>395</v>
      </c>
      <c r="H130" s="151">
        <v>1</v>
      </c>
      <c r="I130" s="152"/>
      <c r="J130" s="151">
        <f>ROUND(I130*H130,2)</f>
        <v>0</v>
      </c>
      <c r="K130" s="153"/>
      <c r="L130" s="34"/>
      <c r="M130" s="154" t="s">
        <v>1</v>
      </c>
      <c r="N130" s="155" t="s">
        <v>42</v>
      </c>
      <c r="O130" s="59"/>
      <c r="P130" s="156">
        <f>O130*H130</f>
        <v>0</v>
      </c>
      <c r="Q130" s="156">
        <v>0</v>
      </c>
      <c r="R130" s="156">
        <f>Q130*H130</f>
        <v>0</v>
      </c>
      <c r="S130" s="156">
        <v>0</v>
      </c>
      <c r="T130" s="157">
        <f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58" t="s">
        <v>651</v>
      </c>
      <c r="AT130" s="158" t="s">
        <v>131</v>
      </c>
      <c r="AU130" s="158" t="s">
        <v>136</v>
      </c>
      <c r="AY130" s="18" t="s">
        <v>128</v>
      </c>
      <c r="BE130" s="159">
        <f>IF(N130="základní",J130,0)</f>
        <v>0</v>
      </c>
      <c r="BF130" s="159">
        <f>IF(N130="snížená",J130,0)</f>
        <v>0</v>
      </c>
      <c r="BG130" s="159">
        <f>IF(N130="zákl. přenesená",J130,0)</f>
        <v>0</v>
      </c>
      <c r="BH130" s="159">
        <f>IF(N130="sníž. přenesená",J130,0)</f>
        <v>0</v>
      </c>
      <c r="BI130" s="159">
        <f>IF(N130="nulová",J130,0)</f>
        <v>0</v>
      </c>
      <c r="BJ130" s="18" t="s">
        <v>136</v>
      </c>
      <c r="BK130" s="159">
        <f>ROUND(I130*H130,2)</f>
        <v>0</v>
      </c>
      <c r="BL130" s="18" t="s">
        <v>651</v>
      </c>
      <c r="BM130" s="158" t="s">
        <v>660</v>
      </c>
    </row>
    <row r="131" spans="1:65" s="2" customFormat="1" ht="14.45" customHeight="1">
      <c r="A131" s="33"/>
      <c r="B131" s="146"/>
      <c r="C131" s="147" t="s">
        <v>135</v>
      </c>
      <c r="D131" s="147" t="s">
        <v>131</v>
      </c>
      <c r="E131" s="148" t="s">
        <v>661</v>
      </c>
      <c r="F131" s="149" t="s">
        <v>662</v>
      </c>
      <c r="G131" s="150" t="s">
        <v>395</v>
      </c>
      <c r="H131" s="151">
        <v>1</v>
      </c>
      <c r="I131" s="152"/>
      <c r="J131" s="151">
        <f>ROUND(I131*H131,2)</f>
        <v>0</v>
      </c>
      <c r="K131" s="153"/>
      <c r="L131" s="34"/>
      <c r="M131" s="154" t="s">
        <v>1</v>
      </c>
      <c r="N131" s="155" t="s">
        <v>42</v>
      </c>
      <c r="O131" s="59"/>
      <c r="P131" s="156">
        <f>O131*H131</f>
        <v>0</v>
      </c>
      <c r="Q131" s="156">
        <v>0</v>
      </c>
      <c r="R131" s="156">
        <f>Q131*H131</f>
        <v>0</v>
      </c>
      <c r="S131" s="156">
        <v>0</v>
      </c>
      <c r="T131" s="157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58" t="s">
        <v>651</v>
      </c>
      <c r="AT131" s="158" t="s">
        <v>131</v>
      </c>
      <c r="AU131" s="158" t="s">
        <v>136</v>
      </c>
      <c r="AY131" s="18" t="s">
        <v>128</v>
      </c>
      <c r="BE131" s="159">
        <f>IF(N131="základní",J131,0)</f>
        <v>0</v>
      </c>
      <c r="BF131" s="159">
        <f>IF(N131="snížená",J131,0)</f>
        <v>0</v>
      </c>
      <c r="BG131" s="159">
        <f>IF(N131="zákl. přenesená",J131,0)</f>
        <v>0</v>
      </c>
      <c r="BH131" s="159">
        <f>IF(N131="sníž. přenesená",J131,0)</f>
        <v>0</v>
      </c>
      <c r="BI131" s="159">
        <f>IF(N131="nulová",J131,0)</f>
        <v>0</v>
      </c>
      <c r="BJ131" s="18" t="s">
        <v>136</v>
      </c>
      <c r="BK131" s="159">
        <f>ROUND(I131*H131,2)</f>
        <v>0</v>
      </c>
      <c r="BL131" s="18" t="s">
        <v>651</v>
      </c>
      <c r="BM131" s="158" t="s">
        <v>663</v>
      </c>
    </row>
    <row r="132" spans="1:65" s="2" customFormat="1" ht="14.45" customHeight="1">
      <c r="A132" s="33"/>
      <c r="B132" s="146"/>
      <c r="C132" s="147" t="s">
        <v>157</v>
      </c>
      <c r="D132" s="147" t="s">
        <v>131</v>
      </c>
      <c r="E132" s="148" t="s">
        <v>664</v>
      </c>
      <c r="F132" s="149" t="s">
        <v>665</v>
      </c>
      <c r="G132" s="150" t="s">
        <v>395</v>
      </c>
      <c r="H132" s="151">
        <v>1</v>
      </c>
      <c r="I132" s="152"/>
      <c r="J132" s="151">
        <f>ROUND(I132*H132,2)</f>
        <v>0</v>
      </c>
      <c r="K132" s="153"/>
      <c r="L132" s="34"/>
      <c r="M132" s="154" t="s">
        <v>1</v>
      </c>
      <c r="N132" s="155" t="s">
        <v>42</v>
      </c>
      <c r="O132" s="59"/>
      <c r="P132" s="156">
        <f>O132*H132</f>
        <v>0</v>
      </c>
      <c r="Q132" s="156">
        <v>0</v>
      </c>
      <c r="R132" s="156">
        <f>Q132*H132</f>
        <v>0</v>
      </c>
      <c r="S132" s="156">
        <v>0</v>
      </c>
      <c r="T132" s="157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58" t="s">
        <v>651</v>
      </c>
      <c r="AT132" s="158" t="s">
        <v>131</v>
      </c>
      <c r="AU132" s="158" t="s">
        <v>136</v>
      </c>
      <c r="AY132" s="18" t="s">
        <v>128</v>
      </c>
      <c r="BE132" s="159">
        <f>IF(N132="základní",J132,0)</f>
        <v>0</v>
      </c>
      <c r="BF132" s="159">
        <f>IF(N132="snížená",J132,0)</f>
        <v>0</v>
      </c>
      <c r="BG132" s="159">
        <f>IF(N132="zákl. přenesená",J132,0)</f>
        <v>0</v>
      </c>
      <c r="BH132" s="159">
        <f>IF(N132="sníž. přenesená",J132,0)</f>
        <v>0</v>
      </c>
      <c r="BI132" s="159">
        <f>IF(N132="nulová",J132,0)</f>
        <v>0</v>
      </c>
      <c r="BJ132" s="18" t="s">
        <v>136</v>
      </c>
      <c r="BK132" s="159">
        <f>ROUND(I132*H132,2)</f>
        <v>0</v>
      </c>
      <c r="BL132" s="18" t="s">
        <v>651</v>
      </c>
      <c r="BM132" s="158" t="s">
        <v>666</v>
      </c>
    </row>
    <row r="133" spans="1:65" s="2" customFormat="1" ht="14.45" customHeight="1">
      <c r="A133" s="33"/>
      <c r="B133" s="146"/>
      <c r="C133" s="147" t="s">
        <v>146</v>
      </c>
      <c r="D133" s="147" t="s">
        <v>131</v>
      </c>
      <c r="E133" s="148" t="s">
        <v>667</v>
      </c>
      <c r="F133" s="149" t="s">
        <v>668</v>
      </c>
      <c r="G133" s="150" t="s">
        <v>395</v>
      </c>
      <c r="H133" s="151">
        <v>1</v>
      </c>
      <c r="I133" s="152"/>
      <c r="J133" s="151">
        <f>ROUND(I133*H133,2)</f>
        <v>0</v>
      </c>
      <c r="K133" s="153"/>
      <c r="L133" s="34"/>
      <c r="M133" s="154" t="s">
        <v>1</v>
      </c>
      <c r="N133" s="155" t="s">
        <v>42</v>
      </c>
      <c r="O133" s="59"/>
      <c r="P133" s="156">
        <f>O133*H133</f>
        <v>0</v>
      </c>
      <c r="Q133" s="156">
        <v>0</v>
      </c>
      <c r="R133" s="156">
        <f>Q133*H133</f>
        <v>0</v>
      </c>
      <c r="S133" s="156">
        <v>0</v>
      </c>
      <c r="T133" s="157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58" t="s">
        <v>651</v>
      </c>
      <c r="AT133" s="158" t="s">
        <v>131</v>
      </c>
      <c r="AU133" s="158" t="s">
        <v>136</v>
      </c>
      <c r="AY133" s="18" t="s">
        <v>128</v>
      </c>
      <c r="BE133" s="159">
        <f>IF(N133="základní",J133,0)</f>
        <v>0</v>
      </c>
      <c r="BF133" s="159">
        <f>IF(N133="snížená",J133,0)</f>
        <v>0</v>
      </c>
      <c r="BG133" s="159">
        <f>IF(N133="zákl. přenesená",J133,0)</f>
        <v>0</v>
      </c>
      <c r="BH133" s="159">
        <f>IF(N133="sníž. přenesená",J133,0)</f>
        <v>0</v>
      </c>
      <c r="BI133" s="159">
        <f>IF(N133="nulová",J133,0)</f>
        <v>0</v>
      </c>
      <c r="BJ133" s="18" t="s">
        <v>136</v>
      </c>
      <c r="BK133" s="159">
        <f>ROUND(I133*H133,2)</f>
        <v>0</v>
      </c>
      <c r="BL133" s="18" t="s">
        <v>651</v>
      </c>
      <c r="BM133" s="158" t="s">
        <v>669</v>
      </c>
    </row>
    <row r="134" spans="1:65" s="2" customFormat="1" ht="14.45" customHeight="1">
      <c r="A134" s="33"/>
      <c r="B134" s="146"/>
      <c r="C134" s="147" t="s">
        <v>167</v>
      </c>
      <c r="D134" s="147" t="s">
        <v>131</v>
      </c>
      <c r="E134" s="148" t="s">
        <v>670</v>
      </c>
      <c r="F134" s="149" t="s">
        <v>671</v>
      </c>
      <c r="G134" s="150" t="s">
        <v>395</v>
      </c>
      <c r="H134" s="151">
        <v>1</v>
      </c>
      <c r="I134" s="152"/>
      <c r="J134" s="151">
        <f>ROUND(I134*H134,2)</f>
        <v>0</v>
      </c>
      <c r="K134" s="153"/>
      <c r="L134" s="34"/>
      <c r="M134" s="154" t="s">
        <v>1</v>
      </c>
      <c r="N134" s="155" t="s">
        <v>42</v>
      </c>
      <c r="O134" s="59"/>
      <c r="P134" s="156">
        <f>O134*H134</f>
        <v>0</v>
      </c>
      <c r="Q134" s="156">
        <v>0</v>
      </c>
      <c r="R134" s="156">
        <f>Q134*H134</f>
        <v>0</v>
      </c>
      <c r="S134" s="156">
        <v>0</v>
      </c>
      <c r="T134" s="157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58" t="s">
        <v>651</v>
      </c>
      <c r="AT134" s="158" t="s">
        <v>131</v>
      </c>
      <c r="AU134" s="158" t="s">
        <v>136</v>
      </c>
      <c r="AY134" s="18" t="s">
        <v>128</v>
      </c>
      <c r="BE134" s="159">
        <f>IF(N134="základní",J134,0)</f>
        <v>0</v>
      </c>
      <c r="BF134" s="159">
        <f>IF(N134="snížená",J134,0)</f>
        <v>0</v>
      </c>
      <c r="BG134" s="159">
        <f>IF(N134="zákl. přenesená",J134,0)</f>
        <v>0</v>
      </c>
      <c r="BH134" s="159">
        <f>IF(N134="sníž. přenesená",J134,0)</f>
        <v>0</v>
      </c>
      <c r="BI134" s="159">
        <f>IF(N134="nulová",J134,0)</f>
        <v>0</v>
      </c>
      <c r="BJ134" s="18" t="s">
        <v>136</v>
      </c>
      <c r="BK134" s="159">
        <f>ROUND(I134*H134,2)</f>
        <v>0</v>
      </c>
      <c r="BL134" s="18" t="s">
        <v>651</v>
      </c>
      <c r="BM134" s="158" t="s">
        <v>672</v>
      </c>
    </row>
    <row r="135" spans="1:65" s="12" customFormat="1" ht="22.9" customHeight="1">
      <c r="B135" s="134"/>
      <c r="D135" s="135" t="s">
        <v>75</v>
      </c>
      <c r="E135" s="144" t="s">
        <v>673</v>
      </c>
      <c r="F135" s="144" t="s">
        <v>674</v>
      </c>
      <c r="I135" s="137"/>
      <c r="J135" s="145">
        <f>BK135</f>
        <v>0</v>
      </c>
      <c r="L135" s="134"/>
      <c r="M135" s="138"/>
      <c r="N135" s="139"/>
      <c r="O135" s="139"/>
      <c r="P135" s="140">
        <f>SUM(P136:P137)</f>
        <v>0</v>
      </c>
      <c r="Q135" s="139"/>
      <c r="R135" s="140">
        <f>SUM(R136:R137)</f>
        <v>0</v>
      </c>
      <c r="S135" s="139"/>
      <c r="T135" s="141">
        <f>SUM(T136:T137)</f>
        <v>0</v>
      </c>
      <c r="AR135" s="135" t="s">
        <v>157</v>
      </c>
      <c r="AT135" s="142" t="s">
        <v>75</v>
      </c>
      <c r="AU135" s="142" t="s">
        <v>6</v>
      </c>
      <c r="AY135" s="135" t="s">
        <v>128</v>
      </c>
      <c r="BK135" s="143">
        <f>SUM(BK136:BK137)</f>
        <v>0</v>
      </c>
    </row>
    <row r="136" spans="1:65" s="2" customFormat="1" ht="14.45" customHeight="1">
      <c r="A136" s="33"/>
      <c r="B136" s="146"/>
      <c r="C136" s="147" t="s">
        <v>173</v>
      </c>
      <c r="D136" s="147" t="s">
        <v>131</v>
      </c>
      <c r="E136" s="148" t="s">
        <v>675</v>
      </c>
      <c r="F136" s="149" t="s">
        <v>676</v>
      </c>
      <c r="G136" s="150" t="s">
        <v>395</v>
      </c>
      <c r="H136" s="151">
        <v>1</v>
      </c>
      <c r="I136" s="152"/>
      <c r="J136" s="151">
        <f>ROUND(I136*H136,2)</f>
        <v>0</v>
      </c>
      <c r="K136" s="153"/>
      <c r="L136" s="34"/>
      <c r="M136" s="154" t="s">
        <v>1</v>
      </c>
      <c r="N136" s="155" t="s">
        <v>42</v>
      </c>
      <c r="O136" s="59"/>
      <c r="P136" s="156">
        <f>O136*H136</f>
        <v>0</v>
      </c>
      <c r="Q136" s="156">
        <v>0</v>
      </c>
      <c r="R136" s="156">
        <f>Q136*H136</f>
        <v>0</v>
      </c>
      <c r="S136" s="156">
        <v>0</v>
      </c>
      <c r="T136" s="157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58" t="s">
        <v>651</v>
      </c>
      <c r="AT136" s="158" t="s">
        <v>131</v>
      </c>
      <c r="AU136" s="158" t="s">
        <v>136</v>
      </c>
      <c r="AY136" s="18" t="s">
        <v>128</v>
      </c>
      <c r="BE136" s="159">
        <f>IF(N136="základní",J136,0)</f>
        <v>0</v>
      </c>
      <c r="BF136" s="159">
        <f>IF(N136="snížená",J136,0)</f>
        <v>0</v>
      </c>
      <c r="BG136" s="159">
        <f>IF(N136="zákl. přenesená",J136,0)</f>
        <v>0</v>
      </c>
      <c r="BH136" s="159">
        <f>IF(N136="sníž. přenesená",J136,0)</f>
        <v>0</v>
      </c>
      <c r="BI136" s="159">
        <f>IF(N136="nulová",J136,0)</f>
        <v>0</v>
      </c>
      <c r="BJ136" s="18" t="s">
        <v>136</v>
      </c>
      <c r="BK136" s="159">
        <f>ROUND(I136*H136,2)</f>
        <v>0</v>
      </c>
      <c r="BL136" s="18" t="s">
        <v>651</v>
      </c>
      <c r="BM136" s="158" t="s">
        <v>677</v>
      </c>
    </row>
    <row r="137" spans="1:65" s="2" customFormat="1" ht="14.45" customHeight="1">
      <c r="A137" s="33"/>
      <c r="B137" s="146"/>
      <c r="C137" s="147" t="s">
        <v>161</v>
      </c>
      <c r="D137" s="147" t="s">
        <v>131</v>
      </c>
      <c r="E137" s="148" t="s">
        <v>678</v>
      </c>
      <c r="F137" s="149" t="s">
        <v>679</v>
      </c>
      <c r="G137" s="150" t="s">
        <v>395</v>
      </c>
      <c r="H137" s="151">
        <v>1</v>
      </c>
      <c r="I137" s="152"/>
      <c r="J137" s="151">
        <f>ROUND(I137*H137,2)</f>
        <v>0</v>
      </c>
      <c r="K137" s="153"/>
      <c r="L137" s="34"/>
      <c r="M137" s="154" t="s">
        <v>1</v>
      </c>
      <c r="N137" s="155" t="s">
        <v>42</v>
      </c>
      <c r="O137" s="59"/>
      <c r="P137" s="156">
        <f>O137*H137</f>
        <v>0</v>
      </c>
      <c r="Q137" s="156">
        <v>0</v>
      </c>
      <c r="R137" s="156">
        <f>Q137*H137</f>
        <v>0</v>
      </c>
      <c r="S137" s="156">
        <v>0</v>
      </c>
      <c r="T137" s="157">
        <f>S137*H137</f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58" t="s">
        <v>651</v>
      </c>
      <c r="AT137" s="158" t="s">
        <v>131</v>
      </c>
      <c r="AU137" s="158" t="s">
        <v>136</v>
      </c>
      <c r="AY137" s="18" t="s">
        <v>128</v>
      </c>
      <c r="BE137" s="159">
        <f>IF(N137="základní",J137,0)</f>
        <v>0</v>
      </c>
      <c r="BF137" s="159">
        <f>IF(N137="snížená",J137,0)</f>
        <v>0</v>
      </c>
      <c r="BG137" s="159">
        <f>IF(N137="zákl. přenesená",J137,0)</f>
        <v>0</v>
      </c>
      <c r="BH137" s="159">
        <f>IF(N137="sníž. přenesená",J137,0)</f>
        <v>0</v>
      </c>
      <c r="BI137" s="159">
        <f>IF(N137="nulová",J137,0)</f>
        <v>0</v>
      </c>
      <c r="BJ137" s="18" t="s">
        <v>136</v>
      </c>
      <c r="BK137" s="159">
        <f>ROUND(I137*H137,2)</f>
        <v>0</v>
      </c>
      <c r="BL137" s="18" t="s">
        <v>651</v>
      </c>
      <c r="BM137" s="158" t="s">
        <v>680</v>
      </c>
    </row>
    <row r="138" spans="1:65" s="12" customFormat="1" ht="22.9" customHeight="1">
      <c r="B138" s="134"/>
      <c r="D138" s="135" t="s">
        <v>75</v>
      </c>
      <c r="E138" s="144" t="s">
        <v>681</v>
      </c>
      <c r="F138" s="144" t="s">
        <v>682</v>
      </c>
      <c r="I138" s="137"/>
      <c r="J138" s="145">
        <f>BK138</f>
        <v>0</v>
      </c>
      <c r="L138" s="134"/>
      <c r="M138" s="138"/>
      <c r="N138" s="139"/>
      <c r="O138" s="139"/>
      <c r="P138" s="140">
        <f>P139</f>
        <v>0</v>
      </c>
      <c r="Q138" s="139"/>
      <c r="R138" s="140">
        <f>R139</f>
        <v>0</v>
      </c>
      <c r="S138" s="139"/>
      <c r="T138" s="141">
        <f>T139</f>
        <v>0</v>
      </c>
      <c r="AR138" s="135" t="s">
        <v>157</v>
      </c>
      <c r="AT138" s="142" t="s">
        <v>75</v>
      </c>
      <c r="AU138" s="142" t="s">
        <v>6</v>
      </c>
      <c r="AY138" s="135" t="s">
        <v>128</v>
      </c>
      <c r="BK138" s="143">
        <f>BK139</f>
        <v>0</v>
      </c>
    </row>
    <row r="139" spans="1:65" s="2" customFormat="1" ht="14.45" customHeight="1">
      <c r="A139" s="33"/>
      <c r="B139" s="146"/>
      <c r="C139" s="147" t="s">
        <v>185</v>
      </c>
      <c r="D139" s="147" t="s">
        <v>131</v>
      </c>
      <c r="E139" s="148" t="s">
        <v>683</v>
      </c>
      <c r="F139" s="149" t="s">
        <v>684</v>
      </c>
      <c r="G139" s="150" t="s">
        <v>395</v>
      </c>
      <c r="H139" s="151">
        <v>1</v>
      </c>
      <c r="I139" s="152"/>
      <c r="J139" s="151">
        <f>ROUND(I139*H139,2)</f>
        <v>0</v>
      </c>
      <c r="K139" s="153"/>
      <c r="L139" s="34"/>
      <c r="M139" s="154" t="s">
        <v>1</v>
      </c>
      <c r="N139" s="155" t="s">
        <v>42</v>
      </c>
      <c r="O139" s="59"/>
      <c r="P139" s="156">
        <f>O139*H139</f>
        <v>0</v>
      </c>
      <c r="Q139" s="156">
        <v>0</v>
      </c>
      <c r="R139" s="156">
        <f>Q139*H139</f>
        <v>0</v>
      </c>
      <c r="S139" s="156">
        <v>0</v>
      </c>
      <c r="T139" s="157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58" t="s">
        <v>651</v>
      </c>
      <c r="AT139" s="158" t="s">
        <v>131</v>
      </c>
      <c r="AU139" s="158" t="s">
        <v>136</v>
      </c>
      <c r="AY139" s="18" t="s">
        <v>128</v>
      </c>
      <c r="BE139" s="159">
        <f>IF(N139="základní",J139,0)</f>
        <v>0</v>
      </c>
      <c r="BF139" s="159">
        <f>IF(N139="snížená",J139,0)</f>
        <v>0</v>
      </c>
      <c r="BG139" s="159">
        <f>IF(N139="zákl. přenesená",J139,0)</f>
        <v>0</v>
      </c>
      <c r="BH139" s="159">
        <f>IF(N139="sníž. přenesená",J139,0)</f>
        <v>0</v>
      </c>
      <c r="BI139" s="159">
        <f>IF(N139="nulová",J139,0)</f>
        <v>0</v>
      </c>
      <c r="BJ139" s="18" t="s">
        <v>136</v>
      </c>
      <c r="BK139" s="159">
        <f>ROUND(I139*H139,2)</f>
        <v>0</v>
      </c>
      <c r="BL139" s="18" t="s">
        <v>651</v>
      </c>
      <c r="BM139" s="158" t="s">
        <v>685</v>
      </c>
    </row>
    <row r="140" spans="1:65" s="2" customFormat="1" ht="49.9" customHeight="1">
      <c r="A140" s="33"/>
      <c r="B140" s="34"/>
      <c r="C140" s="33"/>
      <c r="D140" s="33"/>
      <c r="E140" s="136" t="s">
        <v>496</v>
      </c>
      <c r="F140" s="136" t="s">
        <v>497</v>
      </c>
      <c r="G140" s="33"/>
      <c r="H140" s="33"/>
      <c r="I140" s="33"/>
      <c r="J140" s="122">
        <f t="shared" ref="J140:J171" si="0">BK140</f>
        <v>0</v>
      </c>
      <c r="K140" s="33"/>
      <c r="L140" s="34"/>
      <c r="M140" s="202"/>
      <c r="N140" s="203"/>
      <c r="O140" s="59"/>
      <c r="P140" s="59"/>
      <c r="Q140" s="59"/>
      <c r="R140" s="59"/>
      <c r="S140" s="59"/>
      <c r="T140" s="60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T140" s="18" t="s">
        <v>75</v>
      </c>
      <c r="AU140" s="18" t="s">
        <v>76</v>
      </c>
      <c r="AY140" s="18" t="s">
        <v>498</v>
      </c>
      <c r="BK140" s="159">
        <f>SUM(BK141:BK190)</f>
        <v>0</v>
      </c>
    </row>
    <row r="141" spans="1:65" s="2" customFormat="1" ht="16.350000000000001" customHeight="1">
      <c r="A141" s="33"/>
      <c r="B141" s="34"/>
      <c r="C141" s="204" t="s">
        <v>1</v>
      </c>
      <c r="D141" s="204" t="s">
        <v>131</v>
      </c>
      <c r="E141" s="205" t="s">
        <v>1</v>
      </c>
      <c r="F141" s="206" t="s">
        <v>1</v>
      </c>
      <c r="G141" s="207" t="s">
        <v>1</v>
      </c>
      <c r="H141" s="208"/>
      <c r="I141" s="208"/>
      <c r="J141" s="209">
        <f t="shared" si="0"/>
        <v>0</v>
      </c>
      <c r="K141" s="210"/>
      <c r="L141" s="34"/>
      <c r="M141" s="211" t="s">
        <v>1</v>
      </c>
      <c r="N141" s="212" t="s">
        <v>42</v>
      </c>
      <c r="O141" s="59"/>
      <c r="P141" s="59"/>
      <c r="Q141" s="59"/>
      <c r="R141" s="59"/>
      <c r="S141" s="59"/>
      <c r="T141" s="60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T141" s="18" t="s">
        <v>498</v>
      </c>
      <c r="AU141" s="18" t="s">
        <v>6</v>
      </c>
      <c r="AY141" s="18" t="s">
        <v>498</v>
      </c>
      <c r="BE141" s="159">
        <f t="shared" ref="BE141:BE172" si="1">IF(N141="základní",J141,0)</f>
        <v>0</v>
      </c>
      <c r="BF141" s="159">
        <f t="shared" ref="BF141:BF172" si="2">IF(N141="snížená",J141,0)</f>
        <v>0</v>
      </c>
      <c r="BG141" s="159">
        <f t="shared" ref="BG141:BG172" si="3">IF(N141="zákl. přenesená",J141,0)</f>
        <v>0</v>
      </c>
      <c r="BH141" s="159">
        <f t="shared" ref="BH141:BH172" si="4">IF(N141="sníž. přenesená",J141,0)</f>
        <v>0</v>
      </c>
      <c r="BI141" s="159">
        <f t="shared" ref="BI141:BI172" si="5">IF(N141="nulová",J141,0)</f>
        <v>0</v>
      </c>
      <c r="BJ141" s="18" t="s">
        <v>136</v>
      </c>
      <c r="BK141" s="159">
        <f t="shared" ref="BK141:BK172" si="6">I141*H141</f>
        <v>0</v>
      </c>
    </row>
    <row r="142" spans="1:65" s="2" customFormat="1" ht="16.350000000000001" customHeight="1">
      <c r="A142" s="33"/>
      <c r="B142" s="34"/>
      <c r="C142" s="204" t="s">
        <v>1</v>
      </c>
      <c r="D142" s="204" t="s">
        <v>131</v>
      </c>
      <c r="E142" s="205" t="s">
        <v>1</v>
      </c>
      <c r="F142" s="206" t="s">
        <v>1</v>
      </c>
      <c r="G142" s="207" t="s">
        <v>1</v>
      </c>
      <c r="H142" s="208"/>
      <c r="I142" s="208"/>
      <c r="J142" s="209">
        <f t="shared" si="0"/>
        <v>0</v>
      </c>
      <c r="K142" s="210"/>
      <c r="L142" s="34"/>
      <c r="M142" s="211" t="s">
        <v>1</v>
      </c>
      <c r="N142" s="212" t="s">
        <v>42</v>
      </c>
      <c r="O142" s="59"/>
      <c r="P142" s="59"/>
      <c r="Q142" s="59"/>
      <c r="R142" s="59"/>
      <c r="S142" s="59"/>
      <c r="T142" s="60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T142" s="18" t="s">
        <v>498</v>
      </c>
      <c r="AU142" s="18" t="s">
        <v>6</v>
      </c>
      <c r="AY142" s="18" t="s">
        <v>498</v>
      </c>
      <c r="BE142" s="159">
        <f t="shared" si="1"/>
        <v>0</v>
      </c>
      <c r="BF142" s="159">
        <f t="shared" si="2"/>
        <v>0</v>
      </c>
      <c r="BG142" s="159">
        <f t="shared" si="3"/>
        <v>0</v>
      </c>
      <c r="BH142" s="159">
        <f t="shared" si="4"/>
        <v>0</v>
      </c>
      <c r="BI142" s="159">
        <f t="shared" si="5"/>
        <v>0</v>
      </c>
      <c r="BJ142" s="18" t="s">
        <v>136</v>
      </c>
      <c r="BK142" s="159">
        <f t="shared" si="6"/>
        <v>0</v>
      </c>
    </row>
    <row r="143" spans="1:65" s="2" customFormat="1" ht="16.350000000000001" customHeight="1">
      <c r="A143" s="33"/>
      <c r="B143" s="34"/>
      <c r="C143" s="204" t="s">
        <v>1</v>
      </c>
      <c r="D143" s="204" t="s">
        <v>131</v>
      </c>
      <c r="E143" s="205" t="s">
        <v>1</v>
      </c>
      <c r="F143" s="206" t="s">
        <v>1</v>
      </c>
      <c r="G143" s="207" t="s">
        <v>1</v>
      </c>
      <c r="H143" s="208"/>
      <c r="I143" s="208"/>
      <c r="J143" s="209">
        <f t="shared" si="0"/>
        <v>0</v>
      </c>
      <c r="K143" s="210"/>
      <c r="L143" s="34"/>
      <c r="M143" s="211" t="s">
        <v>1</v>
      </c>
      <c r="N143" s="212" t="s">
        <v>42</v>
      </c>
      <c r="O143" s="59"/>
      <c r="P143" s="59"/>
      <c r="Q143" s="59"/>
      <c r="R143" s="59"/>
      <c r="S143" s="59"/>
      <c r="T143" s="60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T143" s="18" t="s">
        <v>498</v>
      </c>
      <c r="AU143" s="18" t="s">
        <v>6</v>
      </c>
      <c r="AY143" s="18" t="s">
        <v>498</v>
      </c>
      <c r="BE143" s="159">
        <f t="shared" si="1"/>
        <v>0</v>
      </c>
      <c r="BF143" s="159">
        <f t="shared" si="2"/>
        <v>0</v>
      </c>
      <c r="BG143" s="159">
        <f t="shared" si="3"/>
        <v>0</v>
      </c>
      <c r="BH143" s="159">
        <f t="shared" si="4"/>
        <v>0</v>
      </c>
      <c r="BI143" s="159">
        <f t="shared" si="5"/>
        <v>0</v>
      </c>
      <c r="BJ143" s="18" t="s">
        <v>136</v>
      </c>
      <c r="BK143" s="159">
        <f t="shared" si="6"/>
        <v>0</v>
      </c>
    </row>
    <row r="144" spans="1:65" s="2" customFormat="1" ht="16.350000000000001" customHeight="1">
      <c r="A144" s="33"/>
      <c r="B144" s="34"/>
      <c r="C144" s="204" t="s">
        <v>1</v>
      </c>
      <c r="D144" s="204" t="s">
        <v>131</v>
      </c>
      <c r="E144" s="205" t="s">
        <v>1</v>
      </c>
      <c r="F144" s="206" t="s">
        <v>1</v>
      </c>
      <c r="G144" s="207" t="s">
        <v>1</v>
      </c>
      <c r="H144" s="208"/>
      <c r="I144" s="208"/>
      <c r="J144" s="209">
        <f t="shared" si="0"/>
        <v>0</v>
      </c>
      <c r="K144" s="210"/>
      <c r="L144" s="34"/>
      <c r="M144" s="211" t="s">
        <v>1</v>
      </c>
      <c r="N144" s="212" t="s">
        <v>42</v>
      </c>
      <c r="O144" s="59"/>
      <c r="P144" s="59"/>
      <c r="Q144" s="59"/>
      <c r="R144" s="59"/>
      <c r="S144" s="59"/>
      <c r="T144" s="60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T144" s="18" t="s">
        <v>498</v>
      </c>
      <c r="AU144" s="18" t="s">
        <v>6</v>
      </c>
      <c r="AY144" s="18" t="s">
        <v>498</v>
      </c>
      <c r="BE144" s="159">
        <f t="shared" si="1"/>
        <v>0</v>
      </c>
      <c r="BF144" s="159">
        <f t="shared" si="2"/>
        <v>0</v>
      </c>
      <c r="BG144" s="159">
        <f t="shared" si="3"/>
        <v>0</v>
      </c>
      <c r="BH144" s="159">
        <f t="shared" si="4"/>
        <v>0</v>
      </c>
      <c r="BI144" s="159">
        <f t="shared" si="5"/>
        <v>0</v>
      </c>
      <c r="BJ144" s="18" t="s">
        <v>136</v>
      </c>
      <c r="BK144" s="159">
        <f t="shared" si="6"/>
        <v>0</v>
      </c>
    </row>
    <row r="145" spans="1:63" s="2" customFormat="1" ht="16.350000000000001" customHeight="1">
      <c r="A145" s="33"/>
      <c r="B145" s="34"/>
      <c r="C145" s="204" t="s">
        <v>1</v>
      </c>
      <c r="D145" s="204" t="s">
        <v>131</v>
      </c>
      <c r="E145" s="205" t="s">
        <v>1</v>
      </c>
      <c r="F145" s="206" t="s">
        <v>1</v>
      </c>
      <c r="G145" s="207" t="s">
        <v>1</v>
      </c>
      <c r="H145" s="208"/>
      <c r="I145" s="208"/>
      <c r="J145" s="209">
        <f t="shared" si="0"/>
        <v>0</v>
      </c>
      <c r="K145" s="210"/>
      <c r="L145" s="34"/>
      <c r="M145" s="211" t="s">
        <v>1</v>
      </c>
      <c r="N145" s="212" t="s">
        <v>42</v>
      </c>
      <c r="O145" s="59"/>
      <c r="P145" s="59"/>
      <c r="Q145" s="59"/>
      <c r="R145" s="59"/>
      <c r="S145" s="59"/>
      <c r="T145" s="60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T145" s="18" t="s">
        <v>498</v>
      </c>
      <c r="AU145" s="18" t="s">
        <v>6</v>
      </c>
      <c r="AY145" s="18" t="s">
        <v>498</v>
      </c>
      <c r="BE145" s="159">
        <f t="shared" si="1"/>
        <v>0</v>
      </c>
      <c r="BF145" s="159">
        <f t="shared" si="2"/>
        <v>0</v>
      </c>
      <c r="BG145" s="159">
        <f t="shared" si="3"/>
        <v>0</v>
      </c>
      <c r="BH145" s="159">
        <f t="shared" si="4"/>
        <v>0</v>
      </c>
      <c r="BI145" s="159">
        <f t="shared" si="5"/>
        <v>0</v>
      </c>
      <c r="BJ145" s="18" t="s">
        <v>136</v>
      </c>
      <c r="BK145" s="159">
        <f t="shared" si="6"/>
        <v>0</v>
      </c>
    </row>
    <row r="146" spans="1:63" s="2" customFormat="1" ht="16.350000000000001" customHeight="1">
      <c r="A146" s="33"/>
      <c r="B146" s="34"/>
      <c r="C146" s="204" t="s">
        <v>1</v>
      </c>
      <c r="D146" s="204" t="s">
        <v>131</v>
      </c>
      <c r="E146" s="205" t="s">
        <v>1</v>
      </c>
      <c r="F146" s="206" t="s">
        <v>1</v>
      </c>
      <c r="G146" s="207" t="s">
        <v>1</v>
      </c>
      <c r="H146" s="208"/>
      <c r="I146" s="208"/>
      <c r="J146" s="209">
        <f t="shared" si="0"/>
        <v>0</v>
      </c>
      <c r="K146" s="210"/>
      <c r="L146" s="34"/>
      <c r="M146" s="211" t="s">
        <v>1</v>
      </c>
      <c r="N146" s="212" t="s">
        <v>42</v>
      </c>
      <c r="O146" s="59"/>
      <c r="P146" s="59"/>
      <c r="Q146" s="59"/>
      <c r="R146" s="59"/>
      <c r="S146" s="59"/>
      <c r="T146" s="60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T146" s="18" t="s">
        <v>498</v>
      </c>
      <c r="AU146" s="18" t="s">
        <v>6</v>
      </c>
      <c r="AY146" s="18" t="s">
        <v>498</v>
      </c>
      <c r="BE146" s="159">
        <f t="shared" si="1"/>
        <v>0</v>
      </c>
      <c r="BF146" s="159">
        <f t="shared" si="2"/>
        <v>0</v>
      </c>
      <c r="BG146" s="159">
        <f t="shared" si="3"/>
        <v>0</v>
      </c>
      <c r="BH146" s="159">
        <f t="shared" si="4"/>
        <v>0</v>
      </c>
      <c r="BI146" s="159">
        <f t="shared" si="5"/>
        <v>0</v>
      </c>
      <c r="BJ146" s="18" t="s">
        <v>136</v>
      </c>
      <c r="BK146" s="159">
        <f t="shared" si="6"/>
        <v>0</v>
      </c>
    </row>
    <row r="147" spans="1:63" s="2" customFormat="1" ht="16.350000000000001" customHeight="1">
      <c r="A147" s="33"/>
      <c r="B147" s="34"/>
      <c r="C147" s="204" t="s">
        <v>1</v>
      </c>
      <c r="D147" s="204" t="s">
        <v>131</v>
      </c>
      <c r="E147" s="205" t="s">
        <v>1</v>
      </c>
      <c r="F147" s="206" t="s">
        <v>1</v>
      </c>
      <c r="G147" s="207" t="s">
        <v>1</v>
      </c>
      <c r="H147" s="208"/>
      <c r="I147" s="208"/>
      <c r="J147" s="209">
        <f t="shared" si="0"/>
        <v>0</v>
      </c>
      <c r="K147" s="210"/>
      <c r="L147" s="34"/>
      <c r="M147" s="211" t="s">
        <v>1</v>
      </c>
      <c r="N147" s="212" t="s">
        <v>42</v>
      </c>
      <c r="O147" s="59"/>
      <c r="P147" s="59"/>
      <c r="Q147" s="59"/>
      <c r="R147" s="59"/>
      <c r="S147" s="59"/>
      <c r="T147" s="60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T147" s="18" t="s">
        <v>498</v>
      </c>
      <c r="AU147" s="18" t="s">
        <v>6</v>
      </c>
      <c r="AY147" s="18" t="s">
        <v>498</v>
      </c>
      <c r="BE147" s="159">
        <f t="shared" si="1"/>
        <v>0</v>
      </c>
      <c r="BF147" s="159">
        <f t="shared" si="2"/>
        <v>0</v>
      </c>
      <c r="BG147" s="159">
        <f t="shared" si="3"/>
        <v>0</v>
      </c>
      <c r="BH147" s="159">
        <f t="shared" si="4"/>
        <v>0</v>
      </c>
      <c r="BI147" s="159">
        <f t="shared" si="5"/>
        <v>0</v>
      </c>
      <c r="BJ147" s="18" t="s">
        <v>136</v>
      </c>
      <c r="BK147" s="159">
        <f t="shared" si="6"/>
        <v>0</v>
      </c>
    </row>
    <row r="148" spans="1:63" s="2" customFormat="1" ht="16.350000000000001" customHeight="1">
      <c r="A148" s="33"/>
      <c r="B148" s="34"/>
      <c r="C148" s="204" t="s">
        <v>1</v>
      </c>
      <c r="D148" s="204" t="s">
        <v>131</v>
      </c>
      <c r="E148" s="205" t="s">
        <v>1</v>
      </c>
      <c r="F148" s="206" t="s">
        <v>1</v>
      </c>
      <c r="G148" s="207" t="s">
        <v>1</v>
      </c>
      <c r="H148" s="208"/>
      <c r="I148" s="208"/>
      <c r="J148" s="209">
        <f t="shared" si="0"/>
        <v>0</v>
      </c>
      <c r="K148" s="210"/>
      <c r="L148" s="34"/>
      <c r="M148" s="211" t="s">
        <v>1</v>
      </c>
      <c r="N148" s="212" t="s">
        <v>42</v>
      </c>
      <c r="O148" s="59"/>
      <c r="P148" s="59"/>
      <c r="Q148" s="59"/>
      <c r="R148" s="59"/>
      <c r="S148" s="59"/>
      <c r="T148" s="60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T148" s="18" t="s">
        <v>498</v>
      </c>
      <c r="AU148" s="18" t="s">
        <v>6</v>
      </c>
      <c r="AY148" s="18" t="s">
        <v>498</v>
      </c>
      <c r="BE148" s="159">
        <f t="shared" si="1"/>
        <v>0</v>
      </c>
      <c r="BF148" s="159">
        <f t="shared" si="2"/>
        <v>0</v>
      </c>
      <c r="BG148" s="159">
        <f t="shared" si="3"/>
        <v>0</v>
      </c>
      <c r="BH148" s="159">
        <f t="shared" si="4"/>
        <v>0</v>
      </c>
      <c r="BI148" s="159">
        <f t="shared" si="5"/>
        <v>0</v>
      </c>
      <c r="BJ148" s="18" t="s">
        <v>136</v>
      </c>
      <c r="BK148" s="159">
        <f t="shared" si="6"/>
        <v>0</v>
      </c>
    </row>
    <row r="149" spans="1:63" s="2" customFormat="1" ht="16.350000000000001" customHeight="1">
      <c r="A149" s="33"/>
      <c r="B149" s="34"/>
      <c r="C149" s="204" t="s">
        <v>1</v>
      </c>
      <c r="D149" s="204" t="s">
        <v>131</v>
      </c>
      <c r="E149" s="205" t="s">
        <v>1</v>
      </c>
      <c r="F149" s="206" t="s">
        <v>1</v>
      </c>
      <c r="G149" s="207" t="s">
        <v>1</v>
      </c>
      <c r="H149" s="208"/>
      <c r="I149" s="208"/>
      <c r="J149" s="209">
        <f t="shared" si="0"/>
        <v>0</v>
      </c>
      <c r="K149" s="210"/>
      <c r="L149" s="34"/>
      <c r="M149" s="211" t="s">
        <v>1</v>
      </c>
      <c r="N149" s="212" t="s">
        <v>42</v>
      </c>
      <c r="O149" s="59"/>
      <c r="P149" s="59"/>
      <c r="Q149" s="59"/>
      <c r="R149" s="59"/>
      <c r="S149" s="59"/>
      <c r="T149" s="60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T149" s="18" t="s">
        <v>498</v>
      </c>
      <c r="AU149" s="18" t="s">
        <v>6</v>
      </c>
      <c r="AY149" s="18" t="s">
        <v>498</v>
      </c>
      <c r="BE149" s="159">
        <f t="shared" si="1"/>
        <v>0</v>
      </c>
      <c r="BF149" s="159">
        <f t="shared" si="2"/>
        <v>0</v>
      </c>
      <c r="BG149" s="159">
        <f t="shared" si="3"/>
        <v>0</v>
      </c>
      <c r="BH149" s="159">
        <f t="shared" si="4"/>
        <v>0</v>
      </c>
      <c r="BI149" s="159">
        <f t="shared" si="5"/>
        <v>0</v>
      </c>
      <c r="BJ149" s="18" t="s">
        <v>136</v>
      </c>
      <c r="BK149" s="159">
        <f t="shared" si="6"/>
        <v>0</v>
      </c>
    </row>
    <row r="150" spans="1:63" s="2" customFormat="1" ht="16.350000000000001" customHeight="1">
      <c r="A150" s="33"/>
      <c r="B150" s="34"/>
      <c r="C150" s="204" t="s">
        <v>1</v>
      </c>
      <c r="D150" s="204" t="s">
        <v>131</v>
      </c>
      <c r="E150" s="205" t="s">
        <v>1</v>
      </c>
      <c r="F150" s="206" t="s">
        <v>1</v>
      </c>
      <c r="G150" s="207" t="s">
        <v>1</v>
      </c>
      <c r="H150" s="208"/>
      <c r="I150" s="208"/>
      <c r="J150" s="209">
        <f t="shared" si="0"/>
        <v>0</v>
      </c>
      <c r="K150" s="210"/>
      <c r="L150" s="34"/>
      <c r="M150" s="211" t="s">
        <v>1</v>
      </c>
      <c r="N150" s="212" t="s">
        <v>42</v>
      </c>
      <c r="O150" s="59"/>
      <c r="P150" s="59"/>
      <c r="Q150" s="59"/>
      <c r="R150" s="59"/>
      <c r="S150" s="59"/>
      <c r="T150" s="60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T150" s="18" t="s">
        <v>498</v>
      </c>
      <c r="AU150" s="18" t="s">
        <v>6</v>
      </c>
      <c r="AY150" s="18" t="s">
        <v>498</v>
      </c>
      <c r="BE150" s="159">
        <f t="shared" si="1"/>
        <v>0</v>
      </c>
      <c r="BF150" s="159">
        <f t="shared" si="2"/>
        <v>0</v>
      </c>
      <c r="BG150" s="159">
        <f t="shared" si="3"/>
        <v>0</v>
      </c>
      <c r="BH150" s="159">
        <f t="shared" si="4"/>
        <v>0</v>
      </c>
      <c r="BI150" s="159">
        <f t="shared" si="5"/>
        <v>0</v>
      </c>
      <c r="BJ150" s="18" t="s">
        <v>136</v>
      </c>
      <c r="BK150" s="159">
        <f t="shared" si="6"/>
        <v>0</v>
      </c>
    </row>
    <row r="151" spans="1:63" s="2" customFormat="1" ht="16.350000000000001" customHeight="1">
      <c r="A151" s="33"/>
      <c r="B151" s="34"/>
      <c r="C151" s="204" t="s">
        <v>1</v>
      </c>
      <c r="D151" s="204" t="s">
        <v>131</v>
      </c>
      <c r="E151" s="205" t="s">
        <v>1</v>
      </c>
      <c r="F151" s="206" t="s">
        <v>1</v>
      </c>
      <c r="G151" s="207" t="s">
        <v>1</v>
      </c>
      <c r="H151" s="208"/>
      <c r="I151" s="208"/>
      <c r="J151" s="209">
        <f t="shared" si="0"/>
        <v>0</v>
      </c>
      <c r="K151" s="210"/>
      <c r="L151" s="34"/>
      <c r="M151" s="211" t="s">
        <v>1</v>
      </c>
      <c r="N151" s="212" t="s">
        <v>42</v>
      </c>
      <c r="O151" s="59"/>
      <c r="P151" s="59"/>
      <c r="Q151" s="59"/>
      <c r="R151" s="59"/>
      <c r="S151" s="59"/>
      <c r="T151" s="60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T151" s="18" t="s">
        <v>498</v>
      </c>
      <c r="AU151" s="18" t="s">
        <v>6</v>
      </c>
      <c r="AY151" s="18" t="s">
        <v>498</v>
      </c>
      <c r="BE151" s="159">
        <f t="shared" si="1"/>
        <v>0</v>
      </c>
      <c r="BF151" s="159">
        <f t="shared" si="2"/>
        <v>0</v>
      </c>
      <c r="BG151" s="159">
        <f t="shared" si="3"/>
        <v>0</v>
      </c>
      <c r="BH151" s="159">
        <f t="shared" si="4"/>
        <v>0</v>
      </c>
      <c r="BI151" s="159">
        <f t="shared" si="5"/>
        <v>0</v>
      </c>
      <c r="BJ151" s="18" t="s">
        <v>136</v>
      </c>
      <c r="BK151" s="159">
        <f t="shared" si="6"/>
        <v>0</v>
      </c>
    </row>
    <row r="152" spans="1:63" s="2" customFormat="1" ht="16.350000000000001" customHeight="1">
      <c r="A152" s="33"/>
      <c r="B152" s="34"/>
      <c r="C152" s="204" t="s">
        <v>1</v>
      </c>
      <c r="D152" s="204" t="s">
        <v>131</v>
      </c>
      <c r="E152" s="205" t="s">
        <v>1</v>
      </c>
      <c r="F152" s="206" t="s">
        <v>1</v>
      </c>
      <c r="G152" s="207" t="s">
        <v>1</v>
      </c>
      <c r="H152" s="208"/>
      <c r="I152" s="208"/>
      <c r="J152" s="209">
        <f t="shared" si="0"/>
        <v>0</v>
      </c>
      <c r="K152" s="210"/>
      <c r="L152" s="34"/>
      <c r="M152" s="211" t="s">
        <v>1</v>
      </c>
      <c r="N152" s="212" t="s">
        <v>42</v>
      </c>
      <c r="O152" s="59"/>
      <c r="P152" s="59"/>
      <c r="Q152" s="59"/>
      <c r="R152" s="59"/>
      <c r="S152" s="59"/>
      <c r="T152" s="60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T152" s="18" t="s">
        <v>498</v>
      </c>
      <c r="AU152" s="18" t="s">
        <v>6</v>
      </c>
      <c r="AY152" s="18" t="s">
        <v>498</v>
      </c>
      <c r="BE152" s="159">
        <f t="shared" si="1"/>
        <v>0</v>
      </c>
      <c r="BF152" s="159">
        <f t="shared" si="2"/>
        <v>0</v>
      </c>
      <c r="BG152" s="159">
        <f t="shared" si="3"/>
        <v>0</v>
      </c>
      <c r="BH152" s="159">
        <f t="shared" si="4"/>
        <v>0</v>
      </c>
      <c r="BI152" s="159">
        <f t="shared" si="5"/>
        <v>0</v>
      </c>
      <c r="BJ152" s="18" t="s">
        <v>136</v>
      </c>
      <c r="BK152" s="159">
        <f t="shared" si="6"/>
        <v>0</v>
      </c>
    </row>
    <row r="153" spans="1:63" s="2" customFormat="1" ht="16.350000000000001" customHeight="1">
      <c r="A153" s="33"/>
      <c r="B153" s="34"/>
      <c r="C153" s="204" t="s">
        <v>1</v>
      </c>
      <c r="D153" s="204" t="s">
        <v>131</v>
      </c>
      <c r="E153" s="205" t="s">
        <v>1</v>
      </c>
      <c r="F153" s="206" t="s">
        <v>1</v>
      </c>
      <c r="G153" s="207" t="s">
        <v>1</v>
      </c>
      <c r="H153" s="208"/>
      <c r="I153" s="208"/>
      <c r="J153" s="209">
        <f t="shared" si="0"/>
        <v>0</v>
      </c>
      <c r="K153" s="210"/>
      <c r="L153" s="34"/>
      <c r="M153" s="211" t="s">
        <v>1</v>
      </c>
      <c r="N153" s="212" t="s">
        <v>42</v>
      </c>
      <c r="O153" s="59"/>
      <c r="P153" s="59"/>
      <c r="Q153" s="59"/>
      <c r="R153" s="59"/>
      <c r="S153" s="59"/>
      <c r="T153" s="60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T153" s="18" t="s">
        <v>498</v>
      </c>
      <c r="AU153" s="18" t="s">
        <v>6</v>
      </c>
      <c r="AY153" s="18" t="s">
        <v>498</v>
      </c>
      <c r="BE153" s="159">
        <f t="shared" si="1"/>
        <v>0</v>
      </c>
      <c r="BF153" s="159">
        <f t="shared" si="2"/>
        <v>0</v>
      </c>
      <c r="BG153" s="159">
        <f t="shared" si="3"/>
        <v>0</v>
      </c>
      <c r="BH153" s="159">
        <f t="shared" si="4"/>
        <v>0</v>
      </c>
      <c r="BI153" s="159">
        <f t="shared" si="5"/>
        <v>0</v>
      </c>
      <c r="BJ153" s="18" t="s">
        <v>136</v>
      </c>
      <c r="BK153" s="159">
        <f t="shared" si="6"/>
        <v>0</v>
      </c>
    </row>
    <row r="154" spans="1:63" s="2" customFormat="1" ht="16.350000000000001" customHeight="1">
      <c r="A154" s="33"/>
      <c r="B154" s="34"/>
      <c r="C154" s="204" t="s">
        <v>1</v>
      </c>
      <c r="D154" s="204" t="s">
        <v>131</v>
      </c>
      <c r="E154" s="205" t="s">
        <v>1</v>
      </c>
      <c r="F154" s="206" t="s">
        <v>1</v>
      </c>
      <c r="G154" s="207" t="s">
        <v>1</v>
      </c>
      <c r="H154" s="208"/>
      <c r="I154" s="208"/>
      <c r="J154" s="209">
        <f t="shared" si="0"/>
        <v>0</v>
      </c>
      <c r="K154" s="210"/>
      <c r="L154" s="34"/>
      <c r="M154" s="211" t="s">
        <v>1</v>
      </c>
      <c r="N154" s="212" t="s">
        <v>42</v>
      </c>
      <c r="O154" s="59"/>
      <c r="P154" s="59"/>
      <c r="Q154" s="59"/>
      <c r="R154" s="59"/>
      <c r="S154" s="59"/>
      <c r="T154" s="60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T154" s="18" t="s">
        <v>498</v>
      </c>
      <c r="AU154" s="18" t="s">
        <v>6</v>
      </c>
      <c r="AY154" s="18" t="s">
        <v>498</v>
      </c>
      <c r="BE154" s="159">
        <f t="shared" si="1"/>
        <v>0</v>
      </c>
      <c r="BF154" s="159">
        <f t="shared" si="2"/>
        <v>0</v>
      </c>
      <c r="BG154" s="159">
        <f t="shared" si="3"/>
        <v>0</v>
      </c>
      <c r="BH154" s="159">
        <f t="shared" si="4"/>
        <v>0</v>
      </c>
      <c r="BI154" s="159">
        <f t="shared" si="5"/>
        <v>0</v>
      </c>
      <c r="BJ154" s="18" t="s">
        <v>136</v>
      </c>
      <c r="BK154" s="159">
        <f t="shared" si="6"/>
        <v>0</v>
      </c>
    </row>
    <row r="155" spans="1:63" s="2" customFormat="1" ht="16.350000000000001" customHeight="1">
      <c r="A155" s="33"/>
      <c r="B155" s="34"/>
      <c r="C155" s="204" t="s">
        <v>1</v>
      </c>
      <c r="D155" s="204" t="s">
        <v>131</v>
      </c>
      <c r="E155" s="205" t="s">
        <v>1</v>
      </c>
      <c r="F155" s="206" t="s">
        <v>1</v>
      </c>
      <c r="G155" s="207" t="s">
        <v>1</v>
      </c>
      <c r="H155" s="208"/>
      <c r="I155" s="208"/>
      <c r="J155" s="209">
        <f t="shared" si="0"/>
        <v>0</v>
      </c>
      <c r="K155" s="210"/>
      <c r="L155" s="34"/>
      <c r="M155" s="211" t="s">
        <v>1</v>
      </c>
      <c r="N155" s="212" t="s">
        <v>42</v>
      </c>
      <c r="O155" s="59"/>
      <c r="P155" s="59"/>
      <c r="Q155" s="59"/>
      <c r="R155" s="59"/>
      <c r="S155" s="59"/>
      <c r="T155" s="60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T155" s="18" t="s">
        <v>498</v>
      </c>
      <c r="AU155" s="18" t="s">
        <v>6</v>
      </c>
      <c r="AY155" s="18" t="s">
        <v>498</v>
      </c>
      <c r="BE155" s="159">
        <f t="shared" si="1"/>
        <v>0</v>
      </c>
      <c r="BF155" s="159">
        <f t="shared" si="2"/>
        <v>0</v>
      </c>
      <c r="BG155" s="159">
        <f t="shared" si="3"/>
        <v>0</v>
      </c>
      <c r="BH155" s="159">
        <f t="shared" si="4"/>
        <v>0</v>
      </c>
      <c r="BI155" s="159">
        <f t="shared" si="5"/>
        <v>0</v>
      </c>
      <c r="BJ155" s="18" t="s">
        <v>136</v>
      </c>
      <c r="BK155" s="159">
        <f t="shared" si="6"/>
        <v>0</v>
      </c>
    </row>
    <row r="156" spans="1:63" s="2" customFormat="1" ht="16.350000000000001" customHeight="1">
      <c r="A156" s="33"/>
      <c r="B156" s="34"/>
      <c r="C156" s="204" t="s">
        <v>1</v>
      </c>
      <c r="D156" s="204" t="s">
        <v>131</v>
      </c>
      <c r="E156" s="205" t="s">
        <v>1</v>
      </c>
      <c r="F156" s="206" t="s">
        <v>1</v>
      </c>
      <c r="G156" s="207" t="s">
        <v>1</v>
      </c>
      <c r="H156" s="208"/>
      <c r="I156" s="208"/>
      <c r="J156" s="209">
        <f t="shared" si="0"/>
        <v>0</v>
      </c>
      <c r="K156" s="210"/>
      <c r="L156" s="34"/>
      <c r="M156" s="211" t="s">
        <v>1</v>
      </c>
      <c r="N156" s="212" t="s">
        <v>42</v>
      </c>
      <c r="O156" s="59"/>
      <c r="P156" s="59"/>
      <c r="Q156" s="59"/>
      <c r="R156" s="59"/>
      <c r="S156" s="59"/>
      <c r="T156" s="60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T156" s="18" t="s">
        <v>498</v>
      </c>
      <c r="AU156" s="18" t="s">
        <v>6</v>
      </c>
      <c r="AY156" s="18" t="s">
        <v>498</v>
      </c>
      <c r="BE156" s="159">
        <f t="shared" si="1"/>
        <v>0</v>
      </c>
      <c r="BF156" s="159">
        <f t="shared" si="2"/>
        <v>0</v>
      </c>
      <c r="BG156" s="159">
        <f t="shared" si="3"/>
        <v>0</v>
      </c>
      <c r="BH156" s="159">
        <f t="shared" si="4"/>
        <v>0</v>
      </c>
      <c r="BI156" s="159">
        <f t="shared" si="5"/>
        <v>0</v>
      </c>
      <c r="BJ156" s="18" t="s">
        <v>136</v>
      </c>
      <c r="BK156" s="159">
        <f t="shared" si="6"/>
        <v>0</v>
      </c>
    </row>
    <row r="157" spans="1:63" s="2" customFormat="1" ht="16.350000000000001" customHeight="1">
      <c r="A157" s="33"/>
      <c r="B157" s="34"/>
      <c r="C157" s="204" t="s">
        <v>1</v>
      </c>
      <c r="D157" s="204" t="s">
        <v>131</v>
      </c>
      <c r="E157" s="205" t="s">
        <v>1</v>
      </c>
      <c r="F157" s="206" t="s">
        <v>1</v>
      </c>
      <c r="G157" s="207" t="s">
        <v>1</v>
      </c>
      <c r="H157" s="208"/>
      <c r="I157" s="208"/>
      <c r="J157" s="209">
        <f t="shared" si="0"/>
        <v>0</v>
      </c>
      <c r="K157" s="210"/>
      <c r="L157" s="34"/>
      <c r="M157" s="211" t="s">
        <v>1</v>
      </c>
      <c r="N157" s="212" t="s">
        <v>42</v>
      </c>
      <c r="O157" s="59"/>
      <c r="P157" s="59"/>
      <c r="Q157" s="59"/>
      <c r="R157" s="59"/>
      <c r="S157" s="59"/>
      <c r="T157" s="60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T157" s="18" t="s">
        <v>498</v>
      </c>
      <c r="AU157" s="18" t="s">
        <v>6</v>
      </c>
      <c r="AY157" s="18" t="s">
        <v>498</v>
      </c>
      <c r="BE157" s="159">
        <f t="shared" si="1"/>
        <v>0</v>
      </c>
      <c r="BF157" s="159">
        <f t="shared" si="2"/>
        <v>0</v>
      </c>
      <c r="BG157" s="159">
        <f t="shared" si="3"/>
        <v>0</v>
      </c>
      <c r="BH157" s="159">
        <f t="shared" si="4"/>
        <v>0</v>
      </c>
      <c r="BI157" s="159">
        <f t="shared" si="5"/>
        <v>0</v>
      </c>
      <c r="BJ157" s="18" t="s">
        <v>136</v>
      </c>
      <c r="BK157" s="159">
        <f t="shared" si="6"/>
        <v>0</v>
      </c>
    </row>
    <row r="158" spans="1:63" s="2" customFormat="1" ht="16.350000000000001" customHeight="1">
      <c r="A158" s="33"/>
      <c r="B158" s="34"/>
      <c r="C158" s="204" t="s">
        <v>1</v>
      </c>
      <c r="D158" s="204" t="s">
        <v>131</v>
      </c>
      <c r="E158" s="205" t="s">
        <v>1</v>
      </c>
      <c r="F158" s="206" t="s">
        <v>1</v>
      </c>
      <c r="G158" s="207" t="s">
        <v>1</v>
      </c>
      <c r="H158" s="208"/>
      <c r="I158" s="208"/>
      <c r="J158" s="209">
        <f t="shared" si="0"/>
        <v>0</v>
      </c>
      <c r="K158" s="210"/>
      <c r="L158" s="34"/>
      <c r="M158" s="211" t="s">
        <v>1</v>
      </c>
      <c r="N158" s="212" t="s">
        <v>42</v>
      </c>
      <c r="O158" s="59"/>
      <c r="P158" s="59"/>
      <c r="Q158" s="59"/>
      <c r="R158" s="59"/>
      <c r="S158" s="59"/>
      <c r="T158" s="60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T158" s="18" t="s">
        <v>498</v>
      </c>
      <c r="AU158" s="18" t="s">
        <v>6</v>
      </c>
      <c r="AY158" s="18" t="s">
        <v>498</v>
      </c>
      <c r="BE158" s="159">
        <f t="shared" si="1"/>
        <v>0</v>
      </c>
      <c r="BF158" s="159">
        <f t="shared" si="2"/>
        <v>0</v>
      </c>
      <c r="BG158" s="159">
        <f t="shared" si="3"/>
        <v>0</v>
      </c>
      <c r="BH158" s="159">
        <f t="shared" si="4"/>
        <v>0</v>
      </c>
      <c r="BI158" s="159">
        <f t="shared" si="5"/>
        <v>0</v>
      </c>
      <c r="BJ158" s="18" t="s">
        <v>136</v>
      </c>
      <c r="BK158" s="159">
        <f t="shared" si="6"/>
        <v>0</v>
      </c>
    </row>
    <row r="159" spans="1:63" s="2" customFormat="1" ht="16.350000000000001" customHeight="1">
      <c r="A159" s="33"/>
      <c r="B159" s="34"/>
      <c r="C159" s="204" t="s">
        <v>1</v>
      </c>
      <c r="D159" s="204" t="s">
        <v>131</v>
      </c>
      <c r="E159" s="205" t="s">
        <v>1</v>
      </c>
      <c r="F159" s="206" t="s">
        <v>1</v>
      </c>
      <c r="G159" s="207" t="s">
        <v>1</v>
      </c>
      <c r="H159" s="208"/>
      <c r="I159" s="208"/>
      <c r="J159" s="209">
        <f t="shared" si="0"/>
        <v>0</v>
      </c>
      <c r="K159" s="210"/>
      <c r="L159" s="34"/>
      <c r="M159" s="211" t="s">
        <v>1</v>
      </c>
      <c r="N159" s="212" t="s">
        <v>42</v>
      </c>
      <c r="O159" s="59"/>
      <c r="P159" s="59"/>
      <c r="Q159" s="59"/>
      <c r="R159" s="59"/>
      <c r="S159" s="59"/>
      <c r="T159" s="60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T159" s="18" t="s">
        <v>498</v>
      </c>
      <c r="AU159" s="18" t="s">
        <v>6</v>
      </c>
      <c r="AY159" s="18" t="s">
        <v>498</v>
      </c>
      <c r="BE159" s="159">
        <f t="shared" si="1"/>
        <v>0</v>
      </c>
      <c r="BF159" s="159">
        <f t="shared" si="2"/>
        <v>0</v>
      </c>
      <c r="BG159" s="159">
        <f t="shared" si="3"/>
        <v>0</v>
      </c>
      <c r="BH159" s="159">
        <f t="shared" si="4"/>
        <v>0</v>
      </c>
      <c r="BI159" s="159">
        <f t="shared" si="5"/>
        <v>0</v>
      </c>
      <c r="BJ159" s="18" t="s">
        <v>136</v>
      </c>
      <c r="BK159" s="159">
        <f t="shared" si="6"/>
        <v>0</v>
      </c>
    </row>
    <row r="160" spans="1:63" s="2" customFormat="1" ht="16.350000000000001" customHeight="1">
      <c r="A160" s="33"/>
      <c r="B160" s="34"/>
      <c r="C160" s="204" t="s">
        <v>1</v>
      </c>
      <c r="D160" s="204" t="s">
        <v>131</v>
      </c>
      <c r="E160" s="205" t="s">
        <v>1</v>
      </c>
      <c r="F160" s="206" t="s">
        <v>1</v>
      </c>
      <c r="G160" s="207" t="s">
        <v>1</v>
      </c>
      <c r="H160" s="208"/>
      <c r="I160" s="208"/>
      <c r="J160" s="209">
        <f t="shared" si="0"/>
        <v>0</v>
      </c>
      <c r="K160" s="210"/>
      <c r="L160" s="34"/>
      <c r="M160" s="211" t="s">
        <v>1</v>
      </c>
      <c r="N160" s="212" t="s">
        <v>42</v>
      </c>
      <c r="O160" s="59"/>
      <c r="P160" s="59"/>
      <c r="Q160" s="59"/>
      <c r="R160" s="59"/>
      <c r="S160" s="59"/>
      <c r="T160" s="60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T160" s="18" t="s">
        <v>498</v>
      </c>
      <c r="AU160" s="18" t="s">
        <v>6</v>
      </c>
      <c r="AY160" s="18" t="s">
        <v>498</v>
      </c>
      <c r="BE160" s="159">
        <f t="shared" si="1"/>
        <v>0</v>
      </c>
      <c r="BF160" s="159">
        <f t="shared" si="2"/>
        <v>0</v>
      </c>
      <c r="BG160" s="159">
        <f t="shared" si="3"/>
        <v>0</v>
      </c>
      <c r="BH160" s="159">
        <f t="shared" si="4"/>
        <v>0</v>
      </c>
      <c r="BI160" s="159">
        <f t="shared" si="5"/>
        <v>0</v>
      </c>
      <c r="BJ160" s="18" t="s">
        <v>136</v>
      </c>
      <c r="BK160" s="159">
        <f t="shared" si="6"/>
        <v>0</v>
      </c>
    </row>
    <row r="161" spans="1:63" s="2" customFormat="1" ht="16.350000000000001" customHeight="1">
      <c r="A161" s="33"/>
      <c r="B161" s="34"/>
      <c r="C161" s="204" t="s">
        <v>1</v>
      </c>
      <c r="D161" s="204" t="s">
        <v>131</v>
      </c>
      <c r="E161" s="205" t="s">
        <v>1</v>
      </c>
      <c r="F161" s="206" t="s">
        <v>1</v>
      </c>
      <c r="G161" s="207" t="s">
        <v>1</v>
      </c>
      <c r="H161" s="208"/>
      <c r="I161" s="208"/>
      <c r="J161" s="209">
        <f t="shared" si="0"/>
        <v>0</v>
      </c>
      <c r="K161" s="210"/>
      <c r="L161" s="34"/>
      <c r="M161" s="211" t="s">
        <v>1</v>
      </c>
      <c r="N161" s="212" t="s">
        <v>42</v>
      </c>
      <c r="O161" s="59"/>
      <c r="P161" s="59"/>
      <c r="Q161" s="59"/>
      <c r="R161" s="59"/>
      <c r="S161" s="59"/>
      <c r="T161" s="60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T161" s="18" t="s">
        <v>498</v>
      </c>
      <c r="AU161" s="18" t="s">
        <v>6</v>
      </c>
      <c r="AY161" s="18" t="s">
        <v>498</v>
      </c>
      <c r="BE161" s="159">
        <f t="shared" si="1"/>
        <v>0</v>
      </c>
      <c r="BF161" s="159">
        <f t="shared" si="2"/>
        <v>0</v>
      </c>
      <c r="BG161" s="159">
        <f t="shared" si="3"/>
        <v>0</v>
      </c>
      <c r="BH161" s="159">
        <f t="shared" si="4"/>
        <v>0</v>
      </c>
      <c r="BI161" s="159">
        <f t="shared" si="5"/>
        <v>0</v>
      </c>
      <c r="BJ161" s="18" t="s">
        <v>136</v>
      </c>
      <c r="BK161" s="159">
        <f t="shared" si="6"/>
        <v>0</v>
      </c>
    </row>
    <row r="162" spans="1:63" s="2" customFormat="1" ht="16.350000000000001" customHeight="1">
      <c r="A162" s="33"/>
      <c r="B162" s="34"/>
      <c r="C162" s="204" t="s">
        <v>1</v>
      </c>
      <c r="D162" s="204" t="s">
        <v>131</v>
      </c>
      <c r="E162" s="205" t="s">
        <v>1</v>
      </c>
      <c r="F162" s="206" t="s">
        <v>1</v>
      </c>
      <c r="G162" s="207" t="s">
        <v>1</v>
      </c>
      <c r="H162" s="208"/>
      <c r="I162" s="208"/>
      <c r="J162" s="209">
        <f t="shared" si="0"/>
        <v>0</v>
      </c>
      <c r="K162" s="210"/>
      <c r="L162" s="34"/>
      <c r="M162" s="211" t="s">
        <v>1</v>
      </c>
      <c r="N162" s="212" t="s">
        <v>42</v>
      </c>
      <c r="O162" s="59"/>
      <c r="P162" s="59"/>
      <c r="Q162" s="59"/>
      <c r="R162" s="59"/>
      <c r="S162" s="59"/>
      <c r="T162" s="60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T162" s="18" t="s">
        <v>498</v>
      </c>
      <c r="AU162" s="18" t="s">
        <v>6</v>
      </c>
      <c r="AY162" s="18" t="s">
        <v>498</v>
      </c>
      <c r="BE162" s="159">
        <f t="shared" si="1"/>
        <v>0</v>
      </c>
      <c r="BF162" s="159">
        <f t="shared" si="2"/>
        <v>0</v>
      </c>
      <c r="BG162" s="159">
        <f t="shared" si="3"/>
        <v>0</v>
      </c>
      <c r="BH162" s="159">
        <f t="shared" si="4"/>
        <v>0</v>
      </c>
      <c r="BI162" s="159">
        <f t="shared" si="5"/>
        <v>0</v>
      </c>
      <c r="BJ162" s="18" t="s">
        <v>136</v>
      </c>
      <c r="BK162" s="159">
        <f t="shared" si="6"/>
        <v>0</v>
      </c>
    </row>
    <row r="163" spans="1:63" s="2" customFormat="1" ht="16.350000000000001" customHeight="1">
      <c r="A163" s="33"/>
      <c r="B163" s="34"/>
      <c r="C163" s="204" t="s">
        <v>1</v>
      </c>
      <c r="D163" s="204" t="s">
        <v>131</v>
      </c>
      <c r="E163" s="205" t="s">
        <v>1</v>
      </c>
      <c r="F163" s="206" t="s">
        <v>1</v>
      </c>
      <c r="G163" s="207" t="s">
        <v>1</v>
      </c>
      <c r="H163" s="208"/>
      <c r="I163" s="208"/>
      <c r="J163" s="209">
        <f t="shared" si="0"/>
        <v>0</v>
      </c>
      <c r="K163" s="210"/>
      <c r="L163" s="34"/>
      <c r="M163" s="211" t="s">
        <v>1</v>
      </c>
      <c r="N163" s="212" t="s">
        <v>42</v>
      </c>
      <c r="O163" s="59"/>
      <c r="P163" s="59"/>
      <c r="Q163" s="59"/>
      <c r="R163" s="59"/>
      <c r="S163" s="59"/>
      <c r="T163" s="60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T163" s="18" t="s">
        <v>498</v>
      </c>
      <c r="AU163" s="18" t="s">
        <v>6</v>
      </c>
      <c r="AY163" s="18" t="s">
        <v>498</v>
      </c>
      <c r="BE163" s="159">
        <f t="shared" si="1"/>
        <v>0</v>
      </c>
      <c r="BF163" s="159">
        <f t="shared" si="2"/>
        <v>0</v>
      </c>
      <c r="BG163" s="159">
        <f t="shared" si="3"/>
        <v>0</v>
      </c>
      <c r="BH163" s="159">
        <f t="shared" si="4"/>
        <v>0</v>
      </c>
      <c r="BI163" s="159">
        <f t="shared" si="5"/>
        <v>0</v>
      </c>
      <c r="BJ163" s="18" t="s">
        <v>136</v>
      </c>
      <c r="BK163" s="159">
        <f t="shared" si="6"/>
        <v>0</v>
      </c>
    </row>
    <row r="164" spans="1:63" s="2" customFormat="1" ht="16.350000000000001" customHeight="1">
      <c r="A164" s="33"/>
      <c r="B164" s="34"/>
      <c r="C164" s="204" t="s">
        <v>1</v>
      </c>
      <c r="D164" s="204" t="s">
        <v>131</v>
      </c>
      <c r="E164" s="205" t="s">
        <v>1</v>
      </c>
      <c r="F164" s="206" t="s">
        <v>1</v>
      </c>
      <c r="G164" s="207" t="s">
        <v>1</v>
      </c>
      <c r="H164" s="208"/>
      <c r="I164" s="208"/>
      <c r="J164" s="209">
        <f t="shared" si="0"/>
        <v>0</v>
      </c>
      <c r="K164" s="210"/>
      <c r="L164" s="34"/>
      <c r="M164" s="211" t="s">
        <v>1</v>
      </c>
      <c r="N164" s="212" t="s">
        <v>42</v>
      </c>
      <c r="O164" s="59"/>
      <c r="P164" s="59"/>
      <c r="Q164" s="59"/>
      <c r="R164" s="59"/>
      <c r="S164" s="59"/>
      <c r="T164" s="60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T164" s="18" t="s">
        <v>498</v>
      </c>
      <c r="AU164" s="18" t="s">
        <v>6</v>
      </c>
      <c r="AY164" s="18" t="s">
        <v>498</v>
      </c>
      <c r="BE164" s="159">
        <f t="shared" si="1"/>
        <v>0</v>
      </c>
      <c r="BF164" s="159">
        <f t="shared" si="2"/>
        <v>0</v>
      </c>
      <c r="BG164" s="159">
        <f t="shared" si="3"/>
        <v>0</v>
      </c>
      <c r="BH164" s="159">
        <f t="shared" si="4"/>
        <v>0</v>
      </c>
      <c r="BI164" s="159">
        <f t="shared" si="5"/>
        <v>0</v>
      </c>
      <c r="BJ164" s="18" t="s">
        <v>136</v>
      </c>
      <c r="BK164" s="159">
        <f t="shared" si="6"/>
        <v>0</v>
      </c>
    </row>
    <row r="165" spans="1:63" s="2" customFormat="1" ht="16.350000000000001" customHeight="1">
      <c r="A165" s="33"/>
      <c r="B165" s="34"/>
      <c r="C165" s="204" t="s">
        <v>1</v>
      </c>
      <c r="D165" s="204" t="s">
        <v>131</v>
      </c>
      <c r="E165" s="205" t="s">
        <v>1</v>
      </c>
      <c r="F165" s="206" t="s">
        <v>1</v>
      </c>
      <c r="G165" s="207" t="s">
        <v>1</v>
      </c>
      <c r="H165" s="208"/>
      <c r="I165" s="208"/>
      <c r="J165" s="209">
        <f t="shared" si="0"/>
        <v>0</v>
      </c>
      <c r="K165" s="210"/>
      <c r="L165" s="34"/>
      <c r="M165" s="211" t="s">
        <v>1</v>
      </c>
      <c r="N165" s="212" t="s">
        <v>42</v>
      </c>
      <c r="O165" s="59"/>
      <c r="P165" s="59"/>
      <c r="Q165" s="59"/>
      <c r="R165" s="59"/>
      <c r="S165" s="59"/>
      <c r="T165" s="60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T165" s="18" t="s">
        <v>498</v>
      </c>
      <c r="AU165" s="18" t="s">
        <v>6</v>
      </c>
      <c r="AY165" s="18" t="s">
        <v>498</v>
      </c>
      <c r="BE165" s="159">
        <f t="shared" si="1"/>
        <v>0</v>
      </c>
      <c r="BF165" s="159">
        <f t="shared" si="2"/>
        <v>0</v>
      </c>
      <c r="BG165" s="159">
        <f t="shared" si="3"/>
        <v>0</v>
      </c>
      <c r="BH165" s="159">
        <f t="shared" si="4"/>
        <v>0</v>
      </c>
      <c r="BI165" s="159">
        <f t="shared" si="5"/>
        <v>0</v>
      </c>
      <c r="BJ165" s="18" t="s">
        <v>136</v>
      </c>
      <c r="BK165" s="159">
        <f t="shared" si="6"/>
        <v>0</v>
      </c>
    </row>
    <row r="166" spans="1:63" s="2" customFormat="1" ht="16.350000000000001" customHeight="1">
      <c r="A166" s="33"/>
      <c r="B166" s="34"/>
      <c r="C166" s="204" t="s">
        <v>1</v>
      </c>
      <c r="D166" s="204" t="s">
        <v>131</v>
      </c>
      <c r="E166" s="205" t="s">
        <v>1</v>
      </c>
      <c r="F166" s="206" t="s">
        <v>1</v>
      </c>
      <c r="G166" s="207" t="s">
        <v>1</v>
      </c>
      <c r="H166" s="208"/>
      <c r="I166" s="208"/>
      <c r="J166" s="209">
        <f t="shared" si="0"/>
        <v>0</v>
      </c>
      <c r="K166" s="210"/>
      <c r="L166" s="34"/>
      <c r="M166" s="211" t="s">
        <v>1</v>
      </c>
      <c r="N166" s="212" t="s">
        <v>42</v>
      </c>
      <c r="O166" s="59"/>
      <c r="P166" s="59"/>
      <c r="Q166" s="59"/>
      <c r="R166" s="59"/>
      <c r="S166" s="59"/>
      <c r="T166" s="60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T166" s="18" t="s">
        <v>498</v>
      </c>
      <c r="AU166" s="18" t="s">
        <v>6</v>
      </c>
      <c r="AY166" s="18" t="s">
        <v>498</v>
      </c>
      <c r="BE166" s="159">
        <f t="shared" si="1"/>
        <v>0</v>
      </c>
      <c r="BF166" s="159">
        <f t="shared" si="2"/>
        <v>0</v>
      </c>
      <c r="BG166" s="159">
        <f t="shared" si="3"/>
        <v>0</v>
      </c>
      <c r="BH166" s="159">
        <f t="shared" si="4"/>
        <v>0</v>
      </c>
      <c r="BI166" s="159">
        <f t="shared" si="5"/>
        <v>0</v>
      </c>
      <c r="BJ166" s="18" t="s">
        <v>136</v>
      </c>
      <c r="BK166" s="159">
        <f t="shared" si="6"/>
        <v>0</v>
      </c>
    </row>
    <row r="167" spans="1:63" s="2" customFormat="1" ht="16.350000000000001" customHeight="1">
      <c r="A167" s="33"/>
      <c r="B167" s="34"/>
      <c r="C167" s="204" t="s">
        <v>1</v>
      </c>
      <c r="D167" s="204" t="s">
        <v>131</v>
      </c>
      <c r="E167" s="205" t="s">
        <v>1</v>
      </c>
      <c r="F167" s="206" t="s">
        <v>1</v>
      </c>
      <c r="G167" s="207" t="s">
        <v>1</v>
      </c>
      <c r="H167" s="208"/>
      <c r="I167" s="208"/>
      <c r="J167" s="209">
        <f t="shared" si="0"/>
        <v>0</v>
      </c>
      <c r="K167" s="210"/>
      <c r="L167" s="34"/>
      <c r="M167" s="211" t="s">
        <v>1</v>
      </c>
      <c r="N167" s="212" t="s">
        <v>42</v>
      </c>
      <c r="O167" s="59"/>
      <c r="P167" s="59"/>
      <c r="Q167" s="59"/>
      <c r="R167" s="59"/>
      <c r="S167" s="59"/>
      <c r="T167" s="60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T167" s="18" t="s">
        <v>498</v>
      </c>
      <c r="AU167" s="18" t="s">
        <v>6</v>
      </c>
      <c r="AY167" s="18" t="s">
        <v>498</v>
      </c>
      <c r="BE167" s="159">
        <f t="shared" si="1"/>
        <v>0</v>
      </c>
      <c r="BF167" s="159">
        <f t="shared" si="2"/>
        <v>0</v>
      </c>
      <c r="BG167" s="159">
        <f t="shared" si="3"/>
        <v>0</v>
      </c>
      <c r="BH167" s="159">
        <f t="shared" si="4"/>
        <v>0</v>
      </c>
      <c r="BI167" s="159">
        <f t="shared" si="5"/>
        <v>0</v>
      </c>
      <c r="BJ167" s="18" t="s">
        <v>136</v>
      </c>
      <c r="BK167" s="159">
        <f t="shared" si="6"/>
        <v>0</v>
      </c>
    </row>
    <row r="168" spans="1:63" s="2" customFormat="1" ht="16.350000000000001" customHeight="1">
      <c r="A168" s="33"/>
      <c r="B168" s="34"/>
      <c r="C168" s="204" t="s">
        <v>1</v>
      </c>
      <c r="D168" s="204" t="s">
        <v>131</v>
      </c>
      <c r="E168" s="205" t="s">
        <v>1</v>
      </c>
      <c r="F168" s="206" t="s">
        <v>1</v>
      </c>
      <c r="G168" s="207" t="s">
        <v>1</v>
      </c>
      <c r="H168" s="208"/>
      <c r="I168" s="208"/>
      <c r="J168" s="209">
        <f t="shared" si="0"/>
        <v>0</v>
      </c>
      <c r="K168" s="210"/>
      <c r="L168" s="34"/>
      <c r="M168" s="211" t="s">
        <v>1</v>
      </c>
      <c r="N168" s="212" t="s">
        <v>42</v>
      </c>
      <c r="O168" s="59"/>
      <c r="P168" s="59"/>
      <c r="Q168" s="59"/>
      <c r="R168" s="59"/>
      <c r="S168" s="59"/>
      <c r="T168" s="60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T168" s="18" t="s">
        <v>498</v>
      </c>
      <c r="AU168" s="18" t="s">
        <v>6</v>
      </c>
      <c r="AY168" s="18" t="s">
        <v>498</v>
      </c>
      <c r="BE168" s="159">
        <f t="shared" si="1"/>
        <v>0</v>
      </c>
      <c r="BF168" s="159">
        <f t="shared" si="2"/>
        <v>0</v>
      </c>
      <c r="BG168" s="159">
        <f t="shared" si="3"/>
        <v>0</v>
      </c>
      <c r="BH168" s="159">
        <f t="shared" si="4"/>
        <v>0</v>
      </c>
      <c r="BI168" s="159">
        <f t="shared" si="5"/>
        <v>0</v>
      </c>
      <c r="BJ168" s="18" t="s">
        <v>136</v>
      </c>
      <c r="BK168" s="159">
        <f t="shared" si="6"/>
        <v>0</v>
      </c>
    </row>
    <row r="169" spans="1:63" s="2" customFormat="1" ht="16.350000000000001" customHeight="1">
      <c r="A169" s="33"/>
      <c r="B169" s="34"/>
      <c r="C169" s="204" t="s">
        <v>1</v>
      </c>
      <c r="D169" s="204" t="s">
        <v>131</v>
      </c>
      <c r="E169" s="205" t="s">
        <v>1</v>
      </c>
      <c r="F169" s="206" t="s">
        <v>1</v>
      </c>
      <c r="G169" s="207" t="s">
        <v>1</v>
      </c>
      <c r="H169" s="208"/>
      <c r="I169" s="208"/>
      <c r="J169" s="209">
        <f t="shared" si="0"/>
        <v>0</v>
      </c>
      <c r="K169" s="210"/>
      <c r="L169" s="34"/>
      <c r="M169" s="211" t="s">
        <v>1</v>
      </c>
      <c r="N169" s="212" t="s">
        <v>42</v>
      </c>
      <c r="O169" s="59"/>
      <c r="P169" s="59"/>
      <c r="Q169" s="59"/>
      <c r="R169" s="59"/>
      <c r="S169" s="59"/>
      <c r="T169" s="60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T169" s="18" t="s">
        <v>498</v>
      </c>
      <c r="AU169" s="18" t="s">
        <v>6</v>
      </c>
      <c r="AY169" s="18" t="s">
        <v>498</v>
      </c>
      <c r="BE169" s="159">
        <f t="shared" si="1"/>
        <v>0</v>
      </c>
      <c r="BF169" s="159">
        <f t="shared" si="2"/>
        <v>0</v>
      </c>
      <c r="BG169" s="159">
        <f t="shared" si="3"/>
        <v>0</v>
      </c>
      <c r="BH169" s="159">
        <f t="shared" si="4"/>
        <v>0</v>
      </c>
      <c r="BI169" s="159">
        <f t="shared" si="5"/>
        <v>0</v>
      </c>
      <c r="BJ169" s="18" t="s">
        <v>136</v>
      </c>
      <c r="BK169" s="159">
        <f t="shared" si="6"/>
        <v>0</v>
      </c>
    </row>
    <row r="170" spans="1:63" s="2" customFormat="1" ht="16.350000000000001" customHeight="1">
      <c r="A170" s="33"/>
      <c r="B170" s="34"/>
      <c r="C170" s="204" t="s">
        <v>1</v>
      </c>
      <c r="D170" s="204" t="s">
        <v>131</v>
      </c>
      <c r="E170" s="205" t="s">
        <v>1</v>
      </c>
      <c r="F170" s="206" t="s">
        <v>1</v>
      </c>
      <c r="G170" s="207" t="s">
        <v>1</v>
      </c>
      <c r="H170" s="208"/>
      <c r="I170" s="208"/>
      <c r="J170" s="209">
        <f t="shared" si="0"/>
        <v>0</v>
      </c>
      <c r="K170" s="210"/>
      <c r="L170" s="34"/>
      <c r="M170" s="211" t="s">
        <v>1</v>
      </c>
      <c r="N170" s="212" t="s">
        <v>42</v>
      </c>
      <c r="O170" s="59"/>
      <c r="P170" s="59"/>
      <c r="Q170" s="59"/>
      <c r="R170" s="59"/>
      <c r="S170" s="59"/>
      <c r="T170" s="60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T170" s="18" t="s">
        <v>498</v>
      </c>
      <c r="AU170" s="18" t="s">
        <v>6</v>
      </c>
      <c r="AY170" s="18" t="s">
        <v>498</v>
      </c>
      <c r="BE170" s="159">
        <f t="shared" si="1"/>
        <v>0</v>
      </c>
      <c r="BF170" s="159">
        <f t="shared" si="2"/>
        <v>0</v>
      </c>
      <c r="BG170" s="159">
        <f t="shared" si="3"/>
        <v>0</v>
      </c>
      <c r="BH170" s="159">
        <f t="shared" si="4"/>
        <v>0</v>
      </c>
      <c r="BI170" s="159">
        <f t="shared" si="5"/>
        <v>0</v>
      </c>
      <c r="BJ170" s="18" t="s">
        <v>136</v>
      </c>
      <c r="BK170" s="159">
        <f t="shared" si="6"/>
        <v>0</v>
      </c>
    </row>
    <row r="171" spans="1:63" s="2" customFormat="1" ht="16.350000000000001" customHeight="1">
      <c r="A171" s="33"/>
      <c r="B171" s="34"/>
      <c r="C171" s="204" t="s">
        <v>1</v>
      </c>
      <c r="D171" s="204" t="s">
        <v>131</v>
      </c>
      <c r="E171" s="205" t="s">
        <v>1</v>
      </c>
      <c r="F171" s="206" t="s">
        <v>1</v>
      </c>
      <c r="G171" s="207" t="s">
        <v>1</v>
      </c>
      <c r="H171" s="208"/>
      <c r="I171" s="208"/>
      <c r="J171" s="209">
        <f t="shared" si="0"/>
        <v>0</v>
      </c>
      <c r="K171" s="210"/>
      <c r="L171" s="34"/>
      <c r="M171" s="211" t="s">
        <v>1</v>
      </c>
      <c r="N171" s="212" t="s">
        <v>42</v>
      </c>
      <c r="O171" s="59"/>
      <c r="P171" s="59"/>
      <c r="Q171" s="59"/>
      <c r="R171" s="59"/>
      <c r="S171" s="59"/>
      <c r="T171" s="60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T171" s="18" t="s">
        <v>498</v>
      </c>
      <c r="AU171" s="18" t="s">
        <v>6</v>
      </c>
      <c r="AY171" s="18" t="s">
        <v>498</v>
      </c>
      <c r="BE171" s="159">
        <f t="shared" si="1"/>
        <v>0</v>
      </c>
      <c r="BF171" s="159">
        <f t="shared" si="2"/>
        <v>0</v>
      </c>
      <c r="BG171" s="159">
        <f t="shared" si="3"/>
        <v>0</v>
      </c>
      <c r="BH171" s="159">
        <f t="shared" si="4"/>
        <v>0</v>
      </c>
      <c r="BI171" s="159">
        <f t="shared" si="5"/>
        <v>0</v>
      </c>
      <c r="BJ171" s="18" t="s">
        <v>136</v>
      </c>
      <c r="BK171" s="159">
        <f t="shared" si="6"/>
        <v>0</v>
      </c>
    </row>
    <row r="172" spans="1:63" s="2" customFormat="1" ht="16.350000000000001" customHeight="1">
      <c r="A172" s="33"/>
      <c r="B172" s="34"/>
      <c r="C172" s="204" t="s">
        <v>1</v>
      </c>
      <c r="D172" s="204" t="s">
        <v>131</v>
      </c>
      <c r="E172" s="205" t="s">
        <v>1</v>
      </c>
      <c r="F172" s="206" t="s">
        <v>1</v>
      </c>
      <c r="G172" s="207" t="s">
        <v>1</v>
      </c>
      <c r="H172" s="208"/>
      <c r="I172" s="208"/>
      <c r="J172" s="209">
        <f t="shared" ref="J172:J190" si="7">BK172</f>
        <v>0</v>
      </c>
      <c r="K172" s="210"/>
      <c r="L172" s="34"/>
      <c r="M172" s="211" t="s">
        <v>1</v>
      </c>
      <c r="N172" s="212" t="s">
        <v>42</v>
      </c>
      <c r="O172" s="59"/>
      <c r="P172" s="59"/>
      <c r="Q172" s="59"/>
      <c r="R172" s="59"/>
      <c r="S172" s="59"/>
      <c r="T172" s="60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T172" s="18" t="s">
        <v>498</v>
      </c>
      <c r="AU172" s="18" t="s">
        <v>6</v>
      </c>
      <c r="AY172" s="18" t="s">
        <v>498</v>
      </c>
      <c r="BE172" s="159">
        <f t="shared" si="1"/>
        <v>0</v>
      </c>
      <c r="BF172" s="159">
        <f t="shared" si="2"/>
        <v>0</v>
      </c>
      <c r="BG172" s="159">
        <f t="shared" si="3"/>
        <v>0</v>
      </c>
      <c r="BH172" s="159">
        <f t="shared" si="4"/>
        <v>0</v>
      </c>
      <c r="BI172" s="159">
        <f t="shared" si="5"/>
        <v>0</v>
      </c>
      <c r="BJ172" s="18" t="s">
        <v>136</v>
      </c>
      <c r="BK172" s="159">
        <f t="shared" si="6"/>
        <v>0</v>
      </c>
    </row>
    <row r="173" spans="1:63" s="2" customFormat="1" ht="16.350000000000001" customHeight="1">
      <c r="A173" s="33"/>
      <c r="B173" s="34"/>
      <c r="C173" s="204" t="s">
        <v>1</v>
      </c>
      <c r="D173" s="204" t="s">
        <v>131</v>
      </c>
      <c r="E173" s="205" t="s">
        <v>1</v>
      </c>
      <c r="F173" s="206" t="s">
        <v>1</v>
      </c>
      <c r="G173" s="207" t="s">
        <v>1</v>
      </c>
      <c r="H173" s="208"/>
      <c r="I173" s="208"/>
      <c r="J173" s="209">
        <f t="shared" si="7"/>
        <v>0</v>
      </c>
      <c r="K173" s="210"/>
      <c r="L173" s="34"/>
      <c r="M173" s="211" t="s">
        <v>1</v>
      </c>
      <c r="N173" s="212" t="s">
        <v>42</v>
      </c>
      <c r="O173" s="59"/>
      <c r="P173" s="59"/>
      <c r="Q173" s="59"/>
      <c r="R173" s="59"/>
      <c r="S173" s="59"/>
      <c r="T173" s="60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T173" s="18" t="s">
        <v>498</v>
      </c>
      <c r="AU173" s="18" t="s">
        <v>6</v>
      </c>
      <c r="AY173" s="18" t="s">
        <v>498</v>
      </c>
      <c r="BE173" s="159">
        <f t="shared" ref="BE173:BE190" si="8">IF(N173="základní",J173,0)</f>
        <v>0</v>
      </c>
      <c r="BF173" s="159">
        <f t="shared" ref="BF173:BF190" si="9">IF(N173="snížená",J173,0)</f>
        <v>0</v>
      </c>
      <c r="BG173" s="159">
        <f t="shared" ref="BG173:BG190" si="10">IF(N173="zákl. přenesená",J173,0)</f>
        <v>0</v>
      </c>
      <c r="BH173" s="159">
        <f t="shared" ref="BH173:BH190" si="11">IF(N173="sníž. přenesená",J173,0)</f>
        <v>0</v>
      </c>
      <c r="BI173" s="159">
        <f t="shared" ref="BI173:BI190" si="12">IF(N173="nulová",J173,0)</f>
        <v>0</v>
      </c>
      <c r="BJ173" s="18" t="s">
        <v>136</v>
      </c>
      <c r="BK173" s="159">
        <f t="shared" ref="BK173:BK190" si="13">I173*H173</f>
        <v>0</v>
      </c>
    </row>
    <row r="174" spans="1:63" s="2" customFormat="1" ht="16.350000000000001" customHeight="1">
      <c r="A174" s="33"/>
      <c r="B174" s="34"/>
      <c r="C174" s="204" t="s">
        <v>1</v>
      </c>
      <c r="D174" s="204" t="s">
        <v>131</v>
      </c>
      <c r="E174" s="205" t="s">
        <v>1</v>
      </c>
      <c r="F174" s="206" t="s">
        <v>1</v>
      </c>
      <c r="G174" s="207" t="s">
        <v>1</v>
      </c>
      <c r="H174" s="208"/>
      <c r="I174" s="208"/>
      <c r="J174" s="209">
        <f t="shared" si="7"/>
        <v>0</v>
      </c>
      <c r="K174" s="210"/>
      <c r="L174" s="34"/>
      <c r="M174" s="211" t="s">
        <v>1</v>
      </c>
      <c r="N174" s="212" t="s">
        <v>42</v>
      </c>
      <c r="O174" s="59"/>
      <c r="P174" s="59"/>
      <c r="Q174" s="59"/>
      <c r="R174" s="59"/>
      <c r="S174" s="59"/>
      <c r="T174" s="60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T174" s="18" t="s">
        <v>498</v>
      </c>
      <c r="AU174" s="18" t="s">
        <v>6</v>
      </c>
      <c r="AY174" s="18" t="s">
        <v>498</v>
      </c>
      <c r="BE174" s="159">
        <f t="shared" si="8"/>
        <v>0</v>
      </c>
      <c r="BF174" s="159">
        <f t="shared" si="9"/>
        <v>0</v>
      </c>
      <c r="BG174" s="159">
        <f t="shared" si="10"/>
        <v>0</v>
      </c>
      <c r="BH174" s="159">
        <f t="shared" si="11"/>
        <v>0</v>
      </c>
      <c r="BI174" s="159">
        <f t="shared" si="12"/>
        <v>0</v>
      </c>
      <c r="BJ174" s="18" t="s">
        <v>136</v>
      </c>
      <c r="BK174" s="159">
        <f t="shared" si="13"/>
        <v>0</v>
      </c>
    </row>
    <row r="175" spans="1:63" s="2" customFormat="1" ht="16.350000000000001" customHeight="1">
      <c r="A175" s="33"/>
      <c r="B175" s="34"/>
      <c r="C175" s="204" t="s">
        <v>1</v>
      </c>
      <c r="D175" s="204" t="s">
        <v>131</v>
      </c>
      <c r="E175" s="205" t="s">
        <v>1</v>
      </c>
      <c r="F175" s="206" t="s">
        <v>1</v>
      </c>
      <c r="G175" s="207" t="s">
        <v>1</v>
      </c>
      <c r="H175" s="208"/>
      <c r="I175" s="208"/>
      <c r="J175" s="209">
        <f t="shared" si="7"/>
        <v>0</v>
      </c>
      <c r="K175" s="210"/>
      <c r="L175" s="34"/>
      <c r="M175" s="211" t="s">
        <v>1</v>
      </c>
      <c r="N175" s="212" t="s">
        <v>42</v>
      </c>
      <c r="O175" s="59"/>
      <c r="P175" s="59"/>
      <c r="Q175" s="59"/>
      <c r="R175" s="59"/>
      <c r="S175" s="59"/>
      <c r="T175" s="60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T175" s="18" t="s">
        <v>498</v>
      </c>
      <c r="AU175" s="18" t="s">
        <v>6</v>
      </c>
      <c r="AY175" s="18" t="s">
        <v>498</v>
      </c>
      <c r="BE175" s="159">
        <f t="shared" si="8"/>
        <v>0</v>
      </c>
      <c r="BF175" s="159">
        <f t="shared" si="9"/>
        <v>0</v>
      </c>
      <c r="BG175" s="159">
        <f t="shared" si="10"/>
        <v>0</v>
      </c>
      <c r="BH175" s="159">
        <f t="shared" si="11"/>
        <v>0</v>
      </c>
      <c r="BI175" s="159">
        <f t="shared" si="12"/>
        <v>0</v>
      </c>
      <c r="BJ175" s="18" t="s">
        <v>136</v>
      </c>
      <c r="BK175" s="159">
        <f t="shared" si="13"/>
        <v>0</v>
      </c>
    </row>
    <row r="176" spans="1:63" s="2" customFormat="1" ht="16.350000000000001" customHeight="1">
      <c r="A176" s="33"/>
      <c r="B176" s="34"/>
      <c r="C176" s="204" t="s">
        <v>1</v>
      </c>
      <c r="D176" s="204" t="s">
        <v>131</v>
      </c>
      <c r="E176" s="205" t="s">
        <v>1</v>
      </c>
      <c r="F176" s="206" t="s">
        <v>1</v>
      </c>
      <c r="G176" s="207" t="s">
        <v>1</v>
      </c>
      <c r="H176" s="208"/>
      <c r="I176" s="208"/>
      <c r="J176" s="209">
        <f t="shared" si="7"/>
        <v>0</v>
      </c>
      <c r="K176" s="210"/>
      <c r="L176" s="34"/>
      <c r="M176" s="211" t="s">
        <v>1</v>
      </c>
      <c r="N176" s="212" t="s">
        <v>42</v>
      </c>
      <c r="O176" s="59"/>
      <c r="P176" s="59"/>
      <c r="Q176" s="59"/>
      <c r="R176" s="59"/>
      <c r="S176" s="59"/>
      <c r="T176" s="60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T176" s="18" t="s">
        <v>498</v>
      </c>
      <c r="AU176" s="18" t="s">
        <v>6</v>
      </c>
      <c r="AY176" s="18" t="s">
        <v>498</v>
      </c>
      <c r="BE176" s="159">
        <f t="shared" si="8"/>
        <v>0</v>
      </c>
      <c r="BF176" s="159">
        <f t="shared" si="9"/>
        <v>0</v>
      </c>
      <c r="BG176" s="159">
        <f t="shared" si="10"/>
        <v>0</v>
      </c>
      <c r="BH176" s="159">
        <f t="shared" si="11"/>
        <v>0</v>
      </c>
      <c r="BI176" s="159">
        <f t="shared" si="12"/>
        <v>0</v>
      </c>
      <c r="BJ176" s="18" t="s">
        <v>136</v>
      </c>
      <c r="BK176" s="159">
        <f t="shared" si="13"/>
        <v>0</v>
      </c>
    </row>
    <row r="177" spans="1:63" s="2" customFormat="1" ht="16.350000000000001" customHeight="1">
      <c r="A177" s="33"/>
      <c r="B177" s="34"/>
      <c r="C177" s="204" t="s">
        <v>1</v>
      </c>
      <c r="D177" s="204" t="s">
        <v>131</v>
      </c>
      <c r="E177" s="205" t="s">
        <v>1</v>
      </c>
      <c r="F177" s="206" t="s">
        <v>1</v>
      </c>
      <c r="G177" s="207" t="s">
        <v>1</v>
      </c>
      <c r="H177" s="208"/>
      <c r="I177" s="208"/>
      <c r="J177" s="209">
        <f t="shared" si="7"/>
        <v>0</v>
      </c>
      <c r="K177" s="210"/>
      <c r="L177" s="34"/>
      <c r="M177" s="211" t="s">
        <v>1</v>
      </c>
      <c r="N177" s="212" t="s">
        <v>42</v>
      </c>
      <c r="O177" s="59"/>
      <c r="P177" s="59"/>
      <c r="Q177" s="59"/>
      <c r="R177" s="59"/>
      <c r="S177" s="59"/>
      <c r="T177" s="60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T177" s="18" t="s">
        <v>498</v>
      </c>
      <c r="AU177" s="18" t="s">
        <v>6</v>
      </c>
      <c r="AY177" s="18" t="s">
        <v>498</v>
      </c>
      <c r="BE177" s="159">
        <f t="shared" si="8"/>
        <v>0</v>
      </c>
      <c r="BF177" s="159">
        <f t="shared" si="9"/>
        <v>0</v>
      </c>
      <c r="BG177" s="159">
        <f t="shared" si="10"/>
        <v>0</v>
      </c>
      <c r="BH177" s="159">
        <f t="shared" si="11"/>
        <v>0</v>
      </c>
      <c r="BI177" s="159">
        <f t="shared" si="12"/>
        <v>0</v>
      </c>
      <c r="BJ177" s="18" t="s">
        <v>136</v>
      </c>
      <c r="BK177" s="159">
        <f t="shared" si="13"/>
        <v>0</v>
      </c>
    </row>
    <row r="178" spans="1:63" s="2" customFormat="1" ht="16.350000000000001" customHeight="1">
      <c r="A178" s="33"/>
      <c r="B178" s="34"/>
      <c r="C178" s="204" t="s">
        <v>1</v>
      </c>
      <c r="D178" s="204" t="s">
        <v>131</v>
      </c>
      <c r="E178" s="205" t="s">
        <v>1</v>
      </c>
      <c r="F178" s="206" t="s">
        <v>1</v>
      </c>
      <c r="G178" s="207" t="s">
        <v>1</v>
      </c>
      <c r="H178" s="208"/>
      <c r="I178" s="208"/>
      <c r="J178" s="209">
        <f t="shared" si="7"/>
        <v>0</v>
      </c>
      <c r="K178" s="210"/>
      <c r="L178" s="34"/>
      <c r="M178" s="211" t="s">
        <v>1</v>
      </c>
      <c r="N178" s="212" t="s">
        <v>42</v>
      </c>
      <c r="O178" s="59"/>
      <c r="P178" s="59"/>
      <c r="Q178" s="59"/>
      <c r="R178" s="59"/>
      <c r="S178" s="59"/>
      <c r="T178" s="60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T178" s="18" t="s">
        <v>498</v>
      </c>
      <c r="AU178" s="18" t="s">
        <v>6</v>
      </c>
      <c r="AY178" s="18" t="s">
        <v>498</v>
      </c>
      <c r="BE178" s="159">
        <f t="shared" si="8"/>
        <v>0</v>
      </c>
      <c r="BF178" s="159">
        <f t="shared" si="9"/>
        <v>0</v>
      </c>
      <c r="BG178" s="159">
        <f t="shared" si="10"/>
        <v>0</v>
      </c>
      <c r="BH178" s="159">
        <f t="shared" si="11"/>
        <v>0</v>
      </c>
      <c r="BI178" s="159">
        <f t="shared" si="12"/>
        <v>0</v>
      </c>
      <c r="BJ178" s="18" t="s">
        <v>136</v>
      </c>
      <c r="BK178" s="159">
        <f t="shared" si="13"/>
        <v>0</v>
      </c>
    </row>
    <row r="179" spans="1:63" s="2" customFormat="1" ht="16.350000000000001" customHeight="1">
      <c r="A179" s="33"/>
      <c r="B179" s="34"/>
      <c r="C179" s="204" t="s">
        <v>1</v>
      </c>
      <c r="D179" s="204" t="s">
        <v>131</v>
      </c>
      <c r="E179" s="205" t="s">
        <v>1</v>
      </c>
      <c r="F179" s="206" t="s">
        <v>1</v>
      </c>
      <c r="G179" s="207" t="s">
        <v>1</v>
      </c>
      <c r="H179" s="208"/>
      <c r="I179" s="208"/>
      <c r="J179" s="209">
        <f t="shared" si="7"/>
        <v>0</v>
      </c>
      <c r="K179" s="210"/>
      <c r="L179" s="34"/>
      <c r="M179" s="211" t="s">
        <v>1</v>
      </c>
      <c r="N179" s="212" t="s">
        <v>42</v>
      </c>
      <c r="O179" s="59"/>
      <c r="P179" s="59"/>
      <c r="Q179" s="59"/>
      <c r="R179" s="59"/>
      <c r="S179" s="59"/>
      <c r="T179" s="60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T179" s="18" t="s">
        <v>498</v>
      </c>
      <c r="AU179" s="18" t="s">
        <v>6</v>
      </c>
      <c r="AY179" s="18" t="s">
        <v>498</v>
      </c>
      <c r="BE179" s="159">
        <f t="shared" si="8"/>
        <v>0</v>
      </c>
      <c r="BF179" s="159">
        <f t="shared" si="9"/>
        <v>0</v>
      </c>
      <c r="BG179" s="159">
        <f t="shared" si="10"/>
        <v>0</v>
      </c>
      <c r="BH179" s="159">
        <f t="shared" si="11"/>
        <v>0</v>
      </c>
      <c r="BI179" s="159">
        <f t="shared" si="12"/>
        <v>0</v>
      </c>
      <c r="BJ179" s="18" t="s">
        <v>136</v>
      </c>
      <c r="BK179" s="159">
        <f t="shared" si="13"/>
        <v>0</v>
      </c>
    </row>
    <row r="180" spans="1:63" s="2" customFormat="1" ht="16.350000000000001" customHeight="1">
      <c r="A180" s="33"/>
      <c r="B180" s="34"/>
      <c r="C180" s="204" t="s">
        <v>1</v>
      </c>
      <c r="D180" s="204" t="s">
        <v>131</v>
      </c>
      <c r="E180" s="205" t="s">
        <v>1</v>
      </c>
      <c r="F180" s="206" t="s">
        <v>1</v>
      </c>
      <c r="G180" s="207" t="s">
        <v>1</v>
      </c>
      <c r="H180" s="208"/>
      <c r="I180" s="208"/>
      <c r="J180" s="209">
        <f t="shared" si="7"/>
        <v>0</v>
      </c>
      <c r="K180" s="210"/>
      <c r="L180" s="34"/>
      <c r="M180" s="211" t="s">
        <v>1</v>
      </c>
      <c r="N180" s="212" t="s">
        <v>42</v>
      </c>
      <c r="O180" s="59"/>
      <c r="P180" s="59"/>
      <c r="Q180" s="59"/>
      <c r="R180" s="59"/>
      <c r="S180" s="59"/>
      <c r="T180" s="60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T180" s="18" t="s">
        <v>498</v>
      </c>
      <c r="AU180" s="18" t="s">
        <v>6</v>
      </c>
      <c r="AY180" s="18" t="s">
        <v>498</v>
      </c>
      <c r="BE180" s="159">
        <f t="shared" si="8"/>
        <v>0</v>
      </c>
      <c r="BF180" s="159">
        <f t="shared" si="9"/>
        <v>0</v>
      </c>
      <c r="BG180" s="159">
        <f t="shared" si="10"/>
        <v>0</v>
      </c>
      <c r="BH180" s="159">
        <f t="shared" si="11"/>
        <v>0</v>
      </c>
      <c r="BI180" s="159">
        <f t="shared" si="12"/>
        <v>0</v>
      </c>
      <c r="BJ180" s="18" t="s">
        <v>136</v>
      </c>
      <c r="BK180" s="159">
        <f t="shared" si="13"/>
        <v>0</v>
      </c>
    </row>
    <row r="181" spans="1:63" s="2" customFormat="1" ht="16.350000000000001" customHeight="1">
      <c r="A181" s="33"/>
      <c r="B181" s="34"/>
      <c r="C181" s="204" t="s">
        <v>1</v>
      </c>
      <c r="D181" s="204" t="s">
        <v>131</v>
      </c>
      <c r="E181" s="205" t="s">
        <v>1</v>
      </c>
      <c r="F181" s="206" t="s">
        <v>1</v>
      </c>
      <c r="G181" s="207" t="s">
        <v>1</v>
      </c>
      <c r="H181" s="208"/>
      <c r="I181" s="208"/>
      <c r="J181" s="209">
        <f t="shared" si="7"/>
        <v>0</v>
      </c>
      <c r="K181" s="210"/>
      <c r="L181" s="34"/>
      <c r="M181" s="211" t="s">
        <v>1</v>
      </c>
      <c r="N181" s="212" t="s">
        <v>42</v>
      </c>
      <c r="O181" s="59"/>
      <c r="P181" s="59"/>
      <c r="Q181" s="59"/>
      <c r="R181" s="59"/>
      <c r="S181" s="59"/>
      <c r="T181" s="60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T181" s="18" t="s">
        <v>498</v>
      </c>
      <c r="AU181" s="18" t="s">
        <v>6</v>
      </c>
      <c r="AY181" s="18" t="s">
        <v>498</v>
      </c>
      <c r="BE181" s="159">
        <f t="shared" si="8"/>
        <v>0</v>
      </c>
      <c r="BF181" s="159">
        <f t="shared" si="9"/>
        <v>0</v>
      </c>
      <c r="BG181" s="159">
        <f t="shared" si="10"/>
        <v>0</v>
      </c>
      <c r="BH181" s="159">
        <f t="shared" si="11"/>
        <v>0</v>
      </c>
      <c r="BI181" s="159">
        <f t="shared" si="12"/>
        <v>0</v>
      </c>
      <c r="BJ181" s="18" t="s">
        <v>136</v>
      </c>
      <c r="BK181" s="159">
        <f t="shared" si="13"/>
        <v>0</v>
      </c>
    </row>
    <row r="182" spans="1:63" s="2" customFormat="1" ht="16.350000000000001" customHeight="1">
      <c r="A182" s="33"/>
      <c r="B182" s="34"/>
      <c r="C182" s="204" t="s">
        <v>1</v>
      </c>
      <c r="D182" s="204" t="s">
        <v>131</v>
      </c>
      <c r="E182" s="205" t="s">
        <v>1</v>
      </c>
      <c r="F182" s="206" t="s">
        <v>1</v>
      </c>
      <c r="G182" s="207" t="s">
        <v>1</v>
      </c>
      <c r="H182" s="208"/>
      <c r="I182" s="208"/>
      <c r="J182" s="209">
        <f t="shared" si="7"/>
        <v>0</v>
      </c>
      <c r="K182" s="210"/>
      <c r="L182" s="34"/>
      <c r="M182" s="211" t="s">
        <v>1</v>
      </c>
      <c r="N182" s="212" t="s">
        <v>42</v>
      </c>
      <c r="O182" s="59"/>
      <c r="P182" s="59"/>
      <c r="Q182" s="59"/>
      <c r="R182" s="59"/>
      <c r="S182" s="59"/>
      <c r="T182" s="60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T182" s="18" t="s">
        <v>498</v>
      </c>
      <c r="AU182" s="18" t="s">
        <v>6</v>
      </c>
      <c r="AY182" s="18" t="s">
        <v>498</v>
      </c>
      <c r="BE182" s="159">
        <f t="shared" si="8"/>
        <v>0</v>
      </c>
      <c r="BF182" s="159">
        <f t="shared" si="9"/>
        <v>0</v>
      </c>
      <c r="BG182" s="159">
        <f t="shared" si="10"/>
        <v>0</v>
      </c>
      <c r="BH182" s="159">
        <f t="shared" si="11"/>
        <v>0</v>
      </c>
      <c r="BI182" s="159">
        <f t="shared" si="12"/>
        <v>0</v>
      </c>
      <c r="BJ182" s="18" t="s">
        <v>136</v>
      </c>
      <c r="BK182" s="159">
        <f t="shared" si="13"/>
        <v>0</v>
      </c>
    </row>
    <row r="183" spans="1:63" s="2" customFormat="1" ht="16.350000000000001" customHeight="1">
      <c r="A183" s="33"/>
      <c r="B183" s="34"/>
      <c r="C183" s="204" t="s">
        <v>1</v>
      </c>
      <c r="D183" s="204" t="s">
        <v>131</v>
      </c>
      <c r="E183" s="205" t="s">
        <v>1</v>
      </c>
      <c r="F183" s="206" t="s">
        <v>1</v>
      </c>
      <c r="G183" s="207" t="s">
        <v>1</v>
      </c>
      <c r="H183" s="208"/>
      <c r="I183" s="208"/>
      <c r="J183" s="209">
        <f t="shared" si="7"/>
        <v>0</v>
      </c>
      <c r="K183" s="210"/>
      <c r="L183" s="34"/>
      <c r="M183" s="211" t="s">
        <v>1</v>
      </c>
      <c r="N183" s="212" t="s">
        <v>42</v>
      </c>
      <c r="O183" s="59"/>
      <c r="P183" s="59"/>
      <c r="Q183" s="59"/>
      <c r="R183" s="59"/>
      <c r="S183" s="59"/>
      <c r="T183" s="60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T183" s="18" t="s">
        <v>498</v>
      </c>
      <c r="AU183" s="18" t="s">
        <v>6</v>
      </c>
      <c r="AY183" s="18" t="s">
        <v>498</v>
      </c>
      <c r="BE183" s="159">
        <f t="shared" si="8"/>
        <v>0</v>
      </c>
      <c r="BF183" s="159">
        <f t="shared" si="9"/>
        <v>0</v>
      </c>
      <c r="BG183" s="159">
        <f t="shared" si="10"/>
        <v>0</v>
      </c>
      <c r="BH183" s="159">
        <f t="shared" si="11"/>
        <v>0</v>
      </c>
      <c r="BI183" s="159">
        <f t="shared" si="12"/>
        <v>0</v>
      </c>
      <c r="BJ183" s="18" t="s">
        <v>136</v>
      </c>
      <c r="BK183" s="159">
        <f t="shared" si="13"/>
        <v>0</v>
      </c>
    </row>
    <row r="184" spans="1:63" s="2" customFormat="1" ht="16.350000000000001" customHeight="1">
      <c r="A184" s="33"/>
      <c r="B184" s="34"/>
      <c r="C184" s="204" t="s">
        <v>1</v>
      </c>
      <c r="D184" s="204" t="s">
        <v>131</v>
      </c>
      <c r="E184" s="205" t="s">
        <v>1</v>
      </c>
      <c r="F184" s="206" t="s">
        <v>1</v>
      </c>
      <c r="G184" s="207" t="s">
        <v>1</v>
      </c>
      <c r="H184" s="208"/>
      <c r="I184" s="208"/>
      <c r="J184" s="209">
        <f t="shared" si="7"/>
        <v>0</v>
      </c>
      <c r="K184" s="210"/>
      <c r="L184" s="34"/>
      <c r="M184" s="211" t="s">
        <v>1</v>
      </c>
      <c r="N184" s="212" t="s">
        <v>42</v>
      </c>
      <c r="O184" s="59"/>
      <c r="P184" s="59"/>
      <c r="Q184" s="59"/>
      <c r="R184" s="59"/>
      <c r="S184" s="59"/>
      <c r="T184" s="60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T184" s="18" t="s">
        <v>498</v>
      </c>
      <c r="AU184" s="18" t="s">
        <v>6</v>
      </c>
      <c r="AY184" s="18" t="s">
        <v>498</v>
      </c>
      <c r="BE184" s="159">
        <f t="shared" si="8"/>
        <v>0</v>
      </c>
      <c r="BF184" s="159">
        <f t="shared" si="9"/>
        <v>0</v>
      </c>
      <c r="BG184" s="159">
        <f t="shared" si="10"/>
        <v>0</v>
      </c>
      <c r="BH184" s="159">
        <f t="shared" si="11"/>
        <v>0</v>
      </c>
      <c r="BI184" s="159">
        <f t="shared" si="12"/>
        <v>0</v>
      </c>
      <c r="BJ184" s="18" t="s">
        <v>136</v>
      </c>
      <c r="BK184" s="159">
        <f t="shared" si="13"/>
        <v>0</v>
      </c>
    </row>
    <row r="185" spans="1:63" s="2" customFormat="1" ht="16.350000000000001" customHeight="1">
      <c r="A185" s="33"/>
      <c r="B185" s="34"/>
      <c r="C185" s="204" t="s">
        <v>1</v>
      </c>
      <c r="D185" s="204" t="s">
        <v>131</v>
      </c>
      <c r="E185" s="205" t="s">
        <v>1</v>
      </c>
      <c r="F185" s="206" t="s">
        <v>1</v>
      </c>
      <c r="G185" s="207" t="s">
        <v>1</v>
      </c>
      <c r="H185" s="208"/>
      <c r="I185" s="208"/>
      <c r="J185" s="209">
        <f t="shared" si="7"/>
        <v>0</v>
      </c>
      <c r="K185" s="210"/>
      <c r="L185" s="34"/>
      <c r="M185" s="211" t="s">
        <v>1</v>
      </c>
      <c r="N185" s="212" t="s">
        <v>42</v>
      </c>
      <c r="O185" s="59"/>
      <c r="P185" s="59"/>
      <c r="Q185" s="59"/>
      <c r="R185" s="59"/>
      <c r="S185" s="59"/>
      <c r="T185" s="60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T185" s="18" t="s">
        <v>498</v>
      </c>
      <c r="AU185" s="18" t="s">
        <v>6</v>
      </c>
      <c r="AY185" s="18" t="s">
        <v>498</v>
      </c>
      <c r="BE185" s="159">
        <f t="shared" si="8"/>
        <v>0</v>
      </c>
      <c r="BF185" s="159">
        <f t="shared" si="9"/>
        <v>0</v>
      </c>
      <c r="BG185" s="159">
        <f t="shared" si="10"/>
        <v>0</v>
      </c>
      <c r="BH185" s="159">
        <f t="shared" si="11"/>
        <v>0</v>
      </c>
      <c r="BI185" s="159">
        <f t="shared" si="12"/>
        <v>0</v>
      </c>
      <c r="BJ185" s="18" t="s">
        <v>136</v>
      </c>
      <c r="BK185" s="159">
        <f t="shared" si="13"/>
        <v>0</v>
      </c>
    </row>
    <row r="186" spans="1:63" s="2" customFormat="1" ht="16.350000000000001" customHeight="1">
      <c r="A186" s="33"/>
      <c r="B186" s="34"/>
      <c r="C186" s="204" t="s">
        <v>1</v>
      </c>
      <c r="D186" s="204" t="s">
        <v>131</v>
      </c>
      <c r="E186" s="205" t="s">
        <v>1</v>
      </c>
      <c r="F186" s="206" t="s">
        <v>1</v>
      </c>
      <c r="G186" s="207" t="s">
        <v>1</v>
      </c>
      <c r="H186" s="208"/>
      <c r="I186" s="208"/>
      <c r="J186" s="209">
        <f t="shared" si="7"/>
        <v>0</v>
      </c>
      <c r="K186" s="210"/>
      <c r="L186" s="34"/>
      <c r="M186" s="211" t="s">
        <v>1</v>
      </c>
      <c r="N186" s="212" t="s">
        <v>42</v>
      </c>
      <c r="O186" s="59"/>
      <c r="P186" s="59"/>
      <c r="Q186" s="59"/>
      <c r="R186" s="59"/>
      <c r="S186" s="59"/>
      <c r="T186" s="60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T186" s="18" t="s">
        <v>498</v>
      </c>
      <c r="AU186" s="18" t="s">
        <v>6</v>
      </c>
      <c r="AY186" s="18" t="s">
        <v>498</v>
      </c>
      <c r="BE186" s="159">
        <f t="shared" si="8"/>
        <v>0</v>
      </c>
      <c r="BF186" s="159">
        <f t="shared" si="9"/>
        <v>0</v>
      </c>
      <c r="BG186" s="159">
        <f t="shared" si="10"/>
        <v>0</v>
      </c>
      <c r="BH186" s="159">
        <f t="shared" si="11"/>
        <v>0</v>
      </c>
      <c r="BI186" s="159">
        <f t="shared" si="12"/>
        <v>0</v>
      </c>
      <c r="BJ186" s="18" t="s">
        <v>136</v>
      </c>
      <c r="BK186" s="159">
        <f t="shared" si="13"/>
        <v>0</v>
      </c>
    </row>
    <row r="187" spans="1:63" s="2" customFormat="1" ht="16.350000000000001" customHeight="1">
      <c r="A187" s="33"/>
      <c r="B187" s="34"/>
      <c r="C187" s="204" t="s">
        <v>1</v>
      </c>
      <c r="D187" s="204" t="s">
        <v>131</v>
      </c>
      <c r="E187" s="205" t="s">
        <v>1</v>
      </c>
      <c r="F187" s="206" t="s">
        <v>1</v>
      </c>
      <c r="G187" s="207" t="s">
        <v>1</v>
      </c>
      <c r="H187" s="208"/>
      <c r="I187" s="208"/>
      <c r="J187" s="209">
        <f t="shared" si="7"/>
        <v>0</v>
      </c>
      <c r="K187" s="210"/>
      <c r="L187" s="34"/>
      <c r="M187" s="211" t="s">
        <v>1</v>
      </c>
      <c r="N187" s="212" t="s">
        <v>42</v>
      </c>
      <c r="O187" s="59"/>
      <c r="P187" s="59"/>
      <c r="Q187" s="59"/>
      <c r="R187" s="59"/>
      <c r="S187" s="59"/>
      <c r="T187" s="60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T187" s="18" t="s">
        <v>498</v>
      </c>
      <c r="AU187" s="18" t="s">
        <v>6</v>
      </c>
      <c r="AY187" s="18" t="s">
        <v>498</v>
      </c>
      <c r="BE187" s="159">
        <f t="shared" si="8"/>
        <v>0</v>
      </c>
      <c r="BF187" s="159">
        <f t="shared" si="9"/>
        <v>0</v>
      </c>
      <c r="BG187" s="159">
        <f t="shared" si="10"/>
        <v>0</v>
      </c>
      <c r="BH187" s="159">
        <f t="shared" si="11"/>
        <v>0</v>
      </c>
      <c r="BI187" s="159">
        <f t="shared" si="12"/>
        <v>0</v>
      </c>
      <c r="BJ187" s="18" t="s">
        <v>136</v>
      </c>
      <c r="BK187" s="159">
        <f t="shared" si="13"/>
        <v>0</v>
      </c>
    </row>
    <row r="188" spans="1:63" s="2" customFormat="1" ht="16.350000000000001" customHeight="1">
      <c r="A188" s="33"/>
      <c r="B188" s="34"/>
      <c r="C188" s="204" t="s">
        <v>1</v>
      </c>
      <c r="D188" s="204" t="s">
        <v>131</v>
      </c>
      <c r="E188" s="205" t="s">
        <v>1</v>
      </c>
      <c r="F188" s="206" t="s">
        <v>1</v>
      </c>
      <c r="G188" s="207" t="s">
        <v>1</v>
      </c>
      <c r="H188" s="208"/>
      <c r="I188" s="208"/>
      <c r="J188" s="209">
        <f t="shared" si="7"/>
        <v>0</v>
      </c>
      <c r="K188" s="210"/>
      <c r="L188" s="34"/>
      <c r="M188" s="211" t="s">
        <v>1</v>
      </c>
      <c r="N188" s="212" t="s">
        <v>42</v>
      </c>
      <c r="O188" s="59"/>
      <c r="P188" s="59"/>
      <c r="Q188" s="59"/>
      <c r="R188" s="59"/>
      <c r="S188" s="59"/>
      <c r="T188" s="60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T188" s="18" t="s">
        <v>498</v>
      </c>
      <c r="AU188" s="18" t="s">
        <v>6</v>
      </c>
      <c r="AY188" s="18" t="s">
        <v>498</v>
      </c>
      <c r="BE188" s="159">
        <f t="shared" si="8"/>
        <v>0</v>
      </c>
      <c r="BF188" s="159">
        <f t="shared" si="9"/>
        <v>0</v>
      </c>
      <c r="BG188" s="159">
        <f t="shared" si="10"/>
        <v>0</v>
      </c>
      <c r="BH188" s="159">
        <f t="shared" si="11"/>
        <v>0</v>
      </c>
      <c r="BI188" s="159">
        <f t="shared" si="12"/>
        <v>0</v>
      </c>
      <c r="BJ188" s="18" t="s">
        <v>136</v>
      </c>
      <c r="BK188" s="159">
        <f t="shared" si="13"/>
        <v>0</v>
      </c>
    </row>
    <row r="189" spans="1:63" s="2" customFormat="1" ht="16.350000000000001" customHeight="1">
      <c r="A189" s="33"/>
      <c r="B189" s="34"/>
      <c r="C189" s="204" t="s">
        <v>1</v>
      </c>
      <c r="D189" s="204" t="s">
        <v>131</v>
      </c>
      <c r="E189" s="205" t="s">
        <v>1</v>
      </c>
      <c r="F189" s="206" t="s">
        <v>1</v>
      </c>
      <c r="G189" s="207" t="s">
        <v>1</v>
      </c>
      <c r="H189" s="208"/>
      <c r="I189" s="208"/>
      <c r="J189" s="209">
        <f t="shared" si="7"/>
        <v>0</v>
      </c>
      <c r="K189" s="210"/>
      <c r="L189" s="34"/>
      <c r="M189" s="211" t="s">
        <v>1</v>
      </c>
      <c r="N189" s="212" t="s">
        <v>42</v>
      </c>
      <c r="O189" s="59"/>
      <c r="P189" s="59"/>
      <c r="Q189" s="59"/>
      <c r="R189" s="59"/>
      <c r="S189" s="59"/>
      <c r="T189" s="60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T189" s="18" t="s">
        <v>498</v>
      </c>
      <c r="AU189" s="18" t="s">
        <v>6</v>
      </c>
      <c r="AY189" s="18" t="s">
        <v>498</v>
      </c>
      <c r="BE189" s="159">
        <f t="shared" si="8"/>
        <v>0</v>
      </c>
      <c r="BF189" s="159">
        <f t="shared" si="9"/>
        <v>0</v>
      </c>
      <c r="BG189" s="159">
        <f t="shared" si="10"/>
        <v>0</v>
      </c>
      <c r="BH189" s="159">
        <f t="shared" si="11"/>
        <v>0</v>
      </c>
      <c r="BI189" s="159">
        <f t="shared" si="12"/>
        <v>0</v>
      </c>
      <c r="BJ189" s="18" t="s">
        <v>136</v>
      </c>
      <c r="BK189" s="159">
        <f t="shared" si="13"/>
        <v>0</v>
      </c>
    </row>
    <row r="190" spans="1:63" s="2" customFormat="1" ht="16.350000000000001" customHeight="1">
      <c r="A190" s="33"/>
      <c r="B190" s="34"/>
      <c r="C190" s="204" t="s">
        <v>1</v>
      </c>
      <c r="D190" s="204" t="s">
        <v>131</v>
      </c>
      <c r="E190" s="205" t="s">
        <v>1</v>
      </c>
      <c r="F190" s="206" t="s">
        <v>1</v>
      </c>
      <c r="G190" s="207" t="s">
        <v>1</v>
      </c>
      <c r="H190" s="208"/>
      <c r="I190" s="208"/>
      <c r="J190" s="209">
        <f t="shared" si="7"/>
        <v>0</v>
      </c>
      <c r="K190" s="210"/>
      <c r="L190" s="34"/>
      <c r="M190" s="211" t="s">
        <v>1</v>
      </c>
      <c r="N190" s="212" t="s">
        <v>42</v>
      </c>
      <c r="O190" s="213"/>
      <c r="P190" s="213"/>
      <c r="Q190" s="213"/>
      <c r="R190" s="213"/>
      <c r="S190" s="213"/>
      <c r="T190" s="214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T190" s="18" t="s">
        <v>498</v>
      </c>
      <c r="AU190" s="18" t="s">
        <v>6</v>
      </c>
      <c r="AY190" s="18" t="s">
        <v>498</v>
      </c>
      <c r="BE190" s="159">
        <f t="shared" si="8"/>
        <v>0</v>
      </c>
      <c r="BF190" s="159">
        <f t="shared" si="9"/>
        <v>0</v>
      </c>
      <c r="BG190" s="159">
        <f t="shared" si="10"/>
        <v>0</v>
      </c>
      <c r="BH190" s="159">
        <f t="shared" si="11"/>
        <v>0</v>
      </c>
      <c r="BI190" s="159">
        <f t="shared" si="12"/>
        <v>0</v>
      </c>
      <c r="BJ190" s="18" t="s">
        <v>136</v>
      </c>
      <c r="BK190" s="159">
        <f t="shared" si="13"/>
        <v>0</v>
      </c>
    </row>
    <row r="191" spans="1:63" s="2" customFormat="1" ht="6.95" customHeight="1">
      <c r="A191" s="33"/>
      <c r="B191" s="48"/>
      <c r="C191" s="49"/>
      <c r="D191" s="49"/>
      <c r="E191" s="49"/>
      <c r="F191" s="49"/>
      <c r="G191" s="49"/>
      <c r="H191" s="49"/>
      <c r="I191" s="49"/>
      <c r="J191" s="49"/>
      <c r="K191" s="49"/>
      <c r="L191" s="34"/>
      <c r="M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</row>
  </sheetData>
  <autoFilter ref="C122:K190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y jsou hodnoty K, M." sqref="D141:D191">
      <formula1>"K, M"</formula1>
    </dataValidation>
    <dataValidation type="list" allowBlank="1" showInputMessage="1" showErrorMessage="1" error="Povoleny jsou hodnoty základní, snížená, zákl. přenesená, sníž. přenesená, nulová." sqref="N141:N191">
      <formula1>"základní, snížená, zákl. přenesená, sníž. přenesená,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8</vt:i4>
      </vt:variant>
    </vt:vector>
  </HeadingPairs>
  <TitlesOfParts>
    <vt:vector size="12" baseType="lpstr">
      <vt:lpstr>Rekapitulace stavby</vt:lpstr>
      <vt:lpstr>01 - Střecha</vt:lpstr>
      <vt:lpstr>02 - Terasy</vt:lpstr>
      <vt:lpstr>03 - Vedlejší rozpočtové ...</vt:lpstr>
      <vt:lpstr>'01 - Střecha'!Názvy_tisku</vt:lpstr>
      <vt:lpstr>'02 - Terasy'!Názvy_tisku</vt:lpstr>
      <vt:lpstr>'03 - Vedlejší rozpočtové ...'!Názvy_tisku</vt:lpstr>
      <vt:lpstr>'Rekapitulace stavby'!Názvy_tisku</vt:lpstr>
      <vt:lpstr>'01 - Střecha'!Oblast_tisku</vt:lpstr>
      <vt:lpstr>'02 - Terasy'!Oblast_tisku</vt:lpstr>
      <vt:lpstr>'03 - Vedlejší rozpočtové ...'!Oblast_tisku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PETR\Petr</dc:creator>
  <cp:lastModifiedBy>bardova</cp:lastModifiedBy>
  <dcterms:created xsi:type="dcterms:W3CDTF">2021-06-22T11:00:33Z</dcterms:created>
  <dcterms:modified xsi:type="dcterms:W3CDTF">2021-08-13T09:31:46Z</dcterms:modified>
</cp:coreProperties>
</file>